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3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Financ'!$A$1:$O$207</definedName>
    <definedName name="_xlnm.Print_Area" localSheetId="1">'SERV.COR.Y DIRECCION'!$A$1:$O$206</definedName>
  </definedNames>
  <calcPr fullCalcOnLoad="1"/>
</workbook>
</file>

<file path=xl/sharedStrings.xml><?xml version="1.0" encoding="utf-8"?>
<sst xmlns="http://schemas.openxmlformats.org/spreadsheetml/2006/main" count="239" uniqueCount="44">
  <si>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</si>
  <si>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</si>
  <si>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</si>
  <si>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</si>
  <si>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</si>
  <si>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</si>
  <si>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</si>
  <si>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</si>
  <si>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</si>
  <si>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</si>
  <si>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</si>
  <si>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</si>
  <si>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</si>
  <si>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</si>
  <si>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</si>
  <si>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</si>
  <si>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</si>
  <si>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</si>
  <si>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</si>
  <si>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</si>
  <si>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</si>
  <si>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</si>
  <si>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</si>
  <si>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</si>
  <si>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</si>
  <si>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</si>
  <si>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</si>
  <si>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</si>
  <si>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</si>
  <si>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</si>
  <si>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</si>
  <si>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</si>
  <si>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</si>
  <si>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</si>
  <si>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</si>
  <si>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</si>
  <si>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</si>
  <si>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</si>
  <si>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</si>
  <si>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</si>
  <si>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</si>
  <si>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MES: FEBRERO</t>
  </si>
  <si>
    <t>GENERACION  TECNOLOGIA AGROPECUARIA</t>
  </si>
  <si>
    <t>GENERACION TECNOLOGIA AGROPECURIA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</si>
</sst>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0" xfId="0" applyFont="1" applyFill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89</xdr:row>
      <xdr:rowOff>76200</xdr:rowOff>
    </xdr:from>
    <xdr:to>
      <xdr:col>7</xdr:col>
      <xdr:colOff>19050</xdr:colOff>
      <xdr:row>94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3460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89</xdr:row>
      <xdr:rowOff>95250</xdr:rowOff>
    </xdr:from>
    <xdr:to>
      <xdr:col>14</xdr:col>
      <xdr:colOff>1266825</xdr:colOff>
      <xdr:row>94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3650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200</xdr:row>
      <xdr:rowOff>76200</xdr:rowOff>
    </xdr:from>
    <xdr:to>
      <xdr:col>7</xdr:col>
      <xdr:colOff>19050</xdr:colOff>
      <xdr:row>205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48544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200</xdr:row>
      <xdr:rowOff>95250</xdr:rowOff>
    </xdr:from>
    <xdr:to>
      <xdr:col>14</xdr:col>
      <xdr:colOff>1266825</xdr:colOff>
      <xdr:row>205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48735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70129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70319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0164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0354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92</xdr:row>
      <xdr:rowOff>76200</xdr:rowOff>
    </xdr:from>
    <xdr:to>
      <xdr:col>7</xdr:col>
      <xdr:colOff>19050</xdr:colOff>
      <xdr:row>97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2318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92</xdr:row>
      <xdr:rowOff>95250</xdr:rowOff>
    </xdr:from>
    <xdr:to>
      <xdr:col>14</xdr:col>
      <xdr:colOff>1266825</xdr:colOff>
      <xdr:row>97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2509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0070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0260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8">
      <selection activeCell="Q31" sqref="Q31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168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165" t="s">
        <v>21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7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71" t="s">
        <v>26</v>
      </c>
      <c r="O4" s="172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175" t="s">
        <v>27</v>
      </c>
      <c r="O7" s="176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173" t="s">
        <v>23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74"/>
      <c r="M13" s="163" t="s">
        <v>20</v>
      </c>
      <c r="N13" s="163"/>
      <c r="O13" s="164"/>
      <c r="Q13" s="5"/>
    </row>
    <row r="14" spans="1:17" ht="18">
      <c r="A14" s="177" t="s">
        <v>18</v>
      </c>
      <c r="B14" s="178"/>
      <c r="C14" s="177"/>
      <c r="D14" s="177"/>
      <c r="E14" s="177"/>
      <c r="F14" s="177"/>
      <c r="G14" s="177"/>
      <c r="H14" s="177"/>
      <c r="I14" s="177"/>
      <c r="J14" s="179" t="s">
        <v>6</v>
      </c>
      <c r="K14" s="180"/>
      <c r="L14" s="181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7" t="s">
        <v>3</v>
      </c>
      <c r="B15" s="158" t="s">
        <v>25</v>
      </c>
      <c r="C15" s="157" t="s">
        <v>4</v>
      </c>
      <c r="D15" s="157" t="s">
        <v>22</v>
      </c>
      <c r="E15" s="157" t="s">
        <v>14</v>
      </c>
      <c r="F15" s="157" t="s">
        <v>10</v>
      </c>
      <c r="G15" s="157" t="s">
        <v>5</v>
      </c>
      <c r="H15" s="160" t="s">
        <v>32</v>
      </c>
      <c r="I15" s="32"/>
      <c r="J15" s="157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9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1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9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5">
        <v>0</v>
      </c>
      <c r="O18" s="156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885864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885864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754836</v>
      </c>
      <c r="O30" s="52">
        <f>O31</f>
        <v>1575971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754836</v>
      </c>
      <c r="O31" s="52">
        <f>O32+O33+O34</f>
        <v>1575971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>
        <v>100</v>
      </c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576927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/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754836</v>
      </c>
      <c r="O33" s="36">
        <v>999044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162" t="s">
        <v>15</v>
      </c>
      <c r="I35" s="162"/>
      <c r="J35" s="162"/>
      <c r="K35" s="162"/>
      <c r="L35" s="162"/>
      <c r="M35" s="39"/>
      <c r="N35" s="41">
        <f>N16+N25+N30</f>
        <v>1640700</v>
      </c>
      <c r="O35" s="41">
        <f>O16+O27+O30</f>
        <v>1575971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view="pageBreakPreview" zoomScale="75" zoomScaleNormal="110" zoomScaleSheetLayoutView="75" zoomScalePageLayoutView="0" workbookViewId="0" topLeftCell="A187">
      <selection activeCell="N163" sqref="N163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168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183" t="s">
        <v>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86" t="s">
        <v>26</v>
      </c>
      <c r="O4" s="187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188" t="s">
        <v>27</v>
      </c>
      <c r="O7" s="189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41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190" t="s">
        <v>23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  <c r="M13" s="191" t="s">
        <v>20</v>
      </c>
      <c r="N13" s="191"/>
      <c r="O13" s="193"/>
      <c r="Q13" s="5"/>
    </row>
    <row r="14" spans="1:17" ht="15.75">
      <c r="A14" s="203" t="s">
        <v>18</v>
      </c>
      <c r="B14" s="204"/>
      <c r="C14" s="203"/>
      <c r="D14" s="203"/>
      <c r="E14" s="203"/>
      <c r="F14" s="203"/>
      <c r="G14" s="203"/>
      <c r="H14" s="203"/>
      <c r="I14" s="203"/>
      <c r="J14" s="205" t="s">
        <v>6</v>
      </c>
      <c r="K14" s="206"/>
      <c r="L14" s="207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2097197</v>
      </c>
      <c r="O16" s="69">
        <f>O17+O19+O20+O22+O24+O26+O27+O28+O29+O23+O21+O25</f>
        <v>2097197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1652190</v>
      </c>
      <c r="O17" s="69">
        <f>O18</f>
        <v>1652190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1652190</v>
      </c>
      <c r="O18" s="73">
        <v>1652190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48700</v>
      </c>
      <c r="O19" s="73">
        <v>48700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>
        <v>9995</v>
      </c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>
        <v>100</v>
      </c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271855</v>
      </c>
      <c r="O29" s="69">
        <f>O30+O31+O32+O33+O36</f>
        <v>271855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>
        <v>100</v>
      </c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271855</v>
      </c>
      <c r="O36" s="76">
        <f>O37+O38+O39</f>
        <v>271855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125769</v>
      </c>
      <c r="O37" s="73">
        <v>125769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129599</v>
      </c>
      <c r="O38" s="73">
        <v>129599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16487</v>
      </c>
      <c r="O39" s="73">
        <v>16487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N43+N51+N54+N58+N63+N67+N70+N77</f>
        <v>651460</v>
      </c>
      <c r="O42" s="69">
        <f>O43+O51+O54+O58+O63+O67+O70+O77</f>
        <v>303966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62759</v>
      </c>
      <c r="O43" s="69">
        <f>SUM(O44:O50)</f>
        <v>46191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3567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1957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6085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42412</v>
      </c>
      <c r="O48" s="73">
        <v>42412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3059</v>
      </c>
      <c r="O49" s="73">
        <v>1853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5679</v>
      </c>
      <c r="O50" s="73">
        <v>1926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194700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/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194700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/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N64+N66+N65</f>
        <v>257004</v>
      </c>
      <c r="O63" s="75">
        <f>O64+O66+O65</f>
        <v>257004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257004</v>
      </c>
      <c r="O64" s="73">
        <v>257004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3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0</v>
      </c>
      <c r="O67" s="69">
        <f>SUM(O68:O69)</f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2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>
        <v>100</v>
      </c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N71+N72+N73+N74+N76+N75</f>
        <v>12626</v>
      </c>
      <c r="O70" s="75">
        <f>O71+O72+O73+O74+O76+O75</f>
        <v>0</v>
      </c>
      <c r="P70" s="75">
        <f>P71+P72+P73+P74+P76</f>
        <v>0</v>
      </c>
      <c r="Q70" s="75">
        <f>Q71+Q72+Q73+Q74+Q76</f>
        <v>0</v>
      </c>
      <c r="R70" s="75">
        <f>R71+R72+R73+R74+R76</f>
        <v>0</v>
      </c>
      <c r="S70" s="75">
        <f>S71+S72+S73+S74+S76</f>
        <v>0</v>
      </c>
      <c r="T70" s="75">
        <f>T71+T72+T73+T74+T76</f>
        <v>0</v>
      </c>
    </row>
    <row r="71" spans="1:18" ht="23.25">
      <c r="A71" s="42"/>
      <c r="B71" s="42"/>
      <c r="C71" s="42"/>
      <c r="D71" s="42"/>
      <c r="E71" s="42"/>
      <c r="F71" s="42"/>
      <c r="G71" s="42"/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>
        <v>100</v>
      </c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7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>
        <v>100</v>
      </c>
      <c r="H74" s="70">
        <v>2</v>
      </c>
      <c r="I74" s="70"/>
      <c r="J74" s="70">
        <v>2</v>
      </c>
      <c r="K74" s="70">
        <v>7</v>
      </c>
      <c r="L74" s="70">
        <v>2</v>
      </c>
      <c r="M74" s="68">
        <v>1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6</v>
      </c>
      <c r="N75" s="72">
        <v>12626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6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1">
        <v>2</v>
      </c>
      <c r="I77" s="70"/>
      <c r="J77" s="71">
        <v>2</v>
      </c>
      <c r="K77" s="71">
        <v>8</v>
      </c>
      <c r="L77" s="70"/>
      <c r="M77" s="68"/>
      <c r="N77" s="69">
        <f>SUM(N78:N82)+N84+N85+N83</f>
        <v>124371</v>
      </c>
      <c r="O77" s="69">
        <f>SUM(O78:O82)+O84+O85</f>
        <v>771</v>
      </c>
      <c r="P77" s="47"/>
      <c r="Q77" s="47"/>
      <c r="R77" s="47"/>
    </row>
    <row r="78" spans="1:18" ht="23.25">
      <c r="A78" s="42"/>
      <c r="B78" s="42"/>
      <c r="C78" s="42"/>
      <c r="D78" s="42"/>
      <c r="E78" s="42"/>
      <c r="F78" s="42"/>
      <c r="G78" s="42">
        <v>9995</v>
      </c>
      <c r="H78" s="70">
        <v>2</v>
      </c>
      <c r="I78" s="70"/>
      <c r="J78" s="70">
        <v>2</v>
      </c>
      <c r="K78" s="70">
        <v>8</v>
      </c>
      <c r="L78" s="70">
        <v>2</v>
      </c>
      <c r="M78" s="68">
        <v>1</v>
      </c>
      <c r="N78" s="72">
        <v>771</v>
      </c>
      <c r="O78" s="73">
        <v>771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>
        <v>100</v>
      </c>
      <c r="H79" s="70">
        <v>2</v>
      </c>
      <c r="I79" s="70"/>
      <c r="J79" s="70">
        <v>2</v>
      </c>
      <c r="K79" s="70">
        <v>8</v>
      </c>
      <c r="L79" s="70">
        <v>5</v>
      </c>
      <c r="M79" s="68">
        <v>1</v>
      </c>
      <c r="N79" s="72">
        <v>0</v>
      </c>
      <c r="O79" s="73">
        <v>0</v>
      </c>
      <c r="P79" s="59"/>
      <c r="Q79" s="59"/>
      <c r="R79" s="59"/>
    </row>
    <row r="80" spans="1:18" ht="23.25">
      <c r="A80" s="42"/>
      <c r="B80" s="42"/>
      <c r="C80" s="42"/>
      <c r="D80" s="42"/>
      <c r="E80" s="42"/>
      <c r="F80" s="42"/>
      <c r="G80" s="42">
        <v>100</v>
      </c>
      <c r="H80" s="70">
        <v>2</v>
      </c>
      <c r="I80" s="70"/>
      <c r="J80" s="70">
        <v>2</v>
      </c>
      <c r="K80" s="70">
        <v>8</v>
      </c>
      <c r="L80" s="70">
        <v>6</v>
      </c>
      <c r="M80" s="68">
        <v>1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7</v>
      </c>
      <c r="M81" s="68">
        <v>5</v>
      </c>
      <c r="N81" s="72">
        <v>23600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7</v>
      </c>
      <c r="M82" s="68">
        <v>6</v>
      </c>
      <c r="N82" s="72">
        <v>100000</v>
      </c>
      <c r="O82" s="73">
        <v>0</v>
      </c>
      <c r="P82" s="47"/>
      <c r="Q82" s="47"/>
      <c r="R82" s="47"/>
    </row>
    <row r="83" spans="1:18" ht="23.25">
      <c r="A83" s="42"/>
      <c r="B83" s="146"/>
      <c r="C83" s="146"/>
      <c r="D83" s="42"/>
      <c r="E83" s="146"/>
      <c r="F83" s="146"/>
      <c r="G83" s="146"/>
      <c r="H83" s="70">
        <v>2</v>
      </c>
      <c r="I83" s="70"/>
      <c r="J83" s="70">
        <v>2</v>
      </c>
      <c r="K83" s="70">
        <v>8</v>
      </c>
      <c r="L83" s="70">
        <v>7</v>
      </c>
      <c r="M83" s="68">
        <v>6</v>
      </c>
      <c r="N83" s="72">
        <v>0</v>
      </c>
      <c r="O83" s="73"/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>
        <v>100</v>
      </c>
      <c r="H84" s="70">
        <v>2</v>
      </c>
      <c r="I84" s="70"/>
      <c r="J84" s="70">
        <v>2</v>
      </c>
      <c r="K84" s="70">
        <v>8</v>
      </c>
      <c r="L84" s="70">
        <v>8</v>
      </c>
      <c r="M84" s="68">
        <v>1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/>
      <c r="K85" s="70">
        <v>8</v>
      </c>
      <c r="L85" s="70">
        <v>9</v>
      </c>
      <c r="M85" s="68">
        <v>1</v>
      </c>
      <c r="N85" s="72">
        <v>0</v>
      </c>
      <c r="O85" s="73">
        <v>0</v>
      </c>
      <c r="P85" s="47"/>
      <c r="Q85" s="47"/>
      <c r="R85" s="47"/>
    </row>
    <row r="86" spans="1:18" ht="24" thickBot="1">
      <c r="A86" s="115"/>
      <c r="B86" s="116"/>
      <c r="C86" s="116"/>
      <c r="D86" s="115"/>
      <c r="E86" s="116"/>
      <c r="F86" s="116"/>
      <c r="G86" s="116"/>
      <c r="H86" s="182" t="s">
        <v>30</v>
      </c>
      <c r="I86" s="182"/>
      <c r="J86" s="182"/>
      <c r="K86" s="182"/>
      <c r="L86" s="182"/>
      <c r="M86" s="79"/>
      <c r="N86" s="80">
        <f>N16+N42</f>
        <v>2748657</v>
      </c>
      <c r="O86" s="80">
        <f>O16+O42</f>
        <v>2401163</v>
      </c>
      <c r="P86" s="47"/>
      <c r="Q86" s="47"/>
      <c r="R86" s="47"/>
    </row>
    <row r="87" spans="1:18" ht="15.75" thickTop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7"/>
      <c r="O87" s="117"/>
      <c r="P87" s="47"/>
      <c r="Q87" s="47"/>
      <c r="R87" s="47"/>
    </row>
    <row r="88" spans="1:18" ht="1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5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15" ht="15.75">
      <c r="A101" s="208" t="s">
        <v>21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10"/>
    </row>
    <row r="102" spans="1:15" ht="15.75">
      <c r="A102" s="120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211" t="s">
        <v>26</v>
      </c>
      <c r="O102" s="212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21"/>
    </row>
    <row r="104" spans="1:15" ht="15">
      <c r="A104" s="126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27"/>
    </row>
    <row r="105" spans="1:15" ht="15.75">
      <c r="A105" s="128" t="s">
        <v>28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2"/>
      <c r="N105" s="213" t="s">
        <v>27</v>
      </c>
      <c r="O105" s="214"/>
    </row>
    <row r="106" spans="1:15" ht="15.75">
      <c r="A106" s="128" t="s">
        <v>29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129" t="s">
        <v>2</v>
      </c>
      <c r="O106" s="130"/>
    </row>
    <row r="107" spans="1:15" ht="15.75">
      <c r="A107" s="128" t="s">
        <v>41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1</v>
      </c>
      <c r="O107" s="130"/>
    </row>
    <row r="108" spans="1:15" ht="15.75">
      <c r="A108" s="128" t="s">
        <v>38</v>
      </c>
      <c r="B108" s="114"/>
      <c r="C108" s="114"/>
      <c r="D108" s="114"/>
      <c r="E108" s="112"/>
      <c r="F108" s="112"/>
      <c r="G108" s="112"/>
      <c r="H108" s="112"/>
      <c r="I108" s="112"/>
      <c r="J108" s="112"/>
      <c r="K108" s="112"/>
      <c r="L108" s="112"/>
      <c r="M108" s="112"/>
      <c r="N108" s="131" t="s">
        <v>0</v>
      </c>
      <c r="O108" s="132"/>
    </row>
    <row r="109" spans="1:15" ht="16.5" thickBot="1">
      <c r="A109" s="133" t="s">
        <v>36</v>
      </c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4"/>
      <c r="O109" s="136"/>
    </row>
    <row r="110" spans="1:15" ht="15.75" thickBot="1">
      <c r="A110" s="137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12"/>
      <c r="N110" s="135"/>
      <c r="O110" s="137"/>
    </row>
    <row r="111" spans="1:15" ht="15.75">
      <c r="A111" s="194" t="s">
        <v>23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6"/>
      <c r="M111" s="195" t="s">
        <v>20</v>
      </c>
      <c r="N111" s="195"/>
      <c r="O111" s="197"/>
    </row>
    <row r="112" spans="1:15" ht="15.75">
      <c r="A112" s="198" t="s">
        <v>18</v>
      </c>
      <c r="B112" s="199"/>
      <c r="C112" s="198"/>
      <c r="D112" s="198"/>
      <c r="E112" s="198"/>
      <c r="F112" s="198"/>
      <c r="G112" s="198"/>
      <c r="H112" s="198"/>
      <c r="I112" s="198"/>
      <c r="J112" s="200" t="s">
        <v>6</v>
      </c>
      <c r="K112" s="201"/>
      <c r="L112" s="202"/>
      <c r="M112" s="118" t="s">
        <v>11</v>
      </c>
      <c r="N112" s="105" t="s">
        <v>12</v>
      </c>
      <c r="O112" s="121" t="s">
        <v>13</v>
      </c>
    </row>
    <row r="113" spans="1:15" ht="48" thickBot="1">
      <c r="A113" s="106" t="s">
        <v>3</v>
      </c>
      <c r="B113" s="107" t="s">
        <v>25</v>
      </c>
      <c r="C113" s="106" t="s">
        <v>4</v>
      </c>
      <c r="D113" s="106" t="s">
        <v>22</v>
      </c>
      <c r="E113" s="139" t="s">
        <v>14</v>
      </c>
      <c r="F113" s="106" t="s">
        <v>10</v>
      </c>
      <c r="G113" s="106" t="s">
        <v>5</v>
      </c>
      <c r="H113" s="106" t="s">
        <v>32</v>
      </c>
      <c r="I113" s="108"/>
      <c r="J113" s="106" t="s">
        <v>7</v>
      </c>
      <c r="K113" s="108" t="s">
        <v>8</v>
      </c>
      <c r="L113" s="108" t="s">
        <v>9</v>
      </c>
      <c r="M113" s="109" t="s">
        <v>16</v>
      </c>
      <c r="N113" s="140" t="s">
        <v>17</v>
      </c>
      <c r="O113" s="141" t="s">
        <v>24</v>
      </c>
    </row>
    <row r="114" spans="1:15" ht="26.25">
      <c r="A114" s="113"/>
      <c r="B114" s="113"/>
      <c r="C114" s="113"/>
      <c r="D114" s="113"/>
      <c r="E114" s="113"/>
      <c r="F114" s="113"/>
      <c r="G114" s="113"/>
      <c r="H114" s="87">
        <v>2</v>
      </c>
      <c r="I114" s="86"/>
      <c r="J114" s="87">
        <v>3</v>
      </c>
      <c r="K114" s="86"/>
      <c r="L114" s="86"/>
      <c r="M114" s="84"/>
      <c r="N114" s="85">
        <f>N115+N122+N128+N134+N138+N143+N157+N172</f>
        <v>98043</v>
      </c>
      <c r="O114" s="85">
        <f>O115+O122+O128+O134+O138+O143+O157+O172</f>
        <v>91875</v>
      </c>
    </row>
    <row r="115" spans="1:15" ht="23.25">
      <c r="A115" s="70"/>
      <c r="B115" s="70"/>
      <c r="C115" s="70"/>
      <c r="D115" s="70"/>
      <c r="E115" s="70"/>
      <c r="F115" s="70"/>
      <c r="G115" s="70"/>
      <c r="H115" s="71">
        <v>2</v>
      </c>
      <c r="I115" s="70"/>
      <c r="J115" s="71">
        <v>3</v>
      </c>
      <c r="K115" s="71">
        <v>1</v>
      </c>
      <c r="L115" s="71"/>
      <c r="M115" s="74"/>
      <c r="N115" s="69">
        <f>SUM(N116:N120)</f>
        <v>5043</v>
      </c>
      <c r="O115" s="69">
        <f>SUM(O116:O120)</f>
        <v>1875</v>
      </c>
    </row>
    <row r="116" spans="1:15" ht="23.25">
      <c r="A116" s="70"/>
      <c r="B116" s="70"/>
      <c r="C116" s="70"/>
      <c r="D116" s="70"/>
      <c r="E116" s="70"/>
      <c r="F116" s="70"/>
      <c r="G116" s="70">
        <v>100</v>
      </c>
      <c r="H116" s="70">
        <v>2</v>
      </c>
      <c r="I116" s="70"/>
      <c r="J116" s="70">
        <v>3</v>
      </c>
      <c r="K116" s="70">
        <v>1</v>
      </c>
      <c r="L116" s="70">
        <v>1</v>
      </c>
      <c r="M116" s="68">
        <v>1</v>
      </c>
      <c r="N116" s="81">
        <v>5043</v>
      </c>
      <c r="O116" s="72">
        <v>1875</v>
      </c>
    </row>
    <row r="117" spans="1:15" ht="23.25">
      <c r="A117" s="70"/>
      <c r="B117" s="70"/>
      <c r="C117" s="70"/>
      <c r="D117" s="70"/>
      <c r="E117" s="70"/>
      <c r="F117" s="70"/>
      <c r="G117" s="70">
        <v>9995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0</v>
      </c>
      <c r="O117" s="72">
        <v>0</v>
      </c>
    </row>
    <row r="118" spans="1:15" ht="23.25">
      <c r="A118" s="68"/>
      <c r="B118" s="68"/>
      <c r="C118" s="68"/>
      <c r="D118" s="68"/>
      <c r="E118" s="68"/>
      <c r="F118" s="68"/>
      <c r="G118" s="68">
        <v>100</v>
      </c>
      <c r="H118" s="68">
        <v>2</v>
      </c>
      <c r="I118" s="68"/>
      <c r="J118" s="68">
        <v>3</v>
      </c>
      <c r="K118" s="68">
        <v>1</v>
      </c>
      <c r="L118" s="68">
        <v>2</v>
      </c>
      <c r="M118" s="68">
        <v>1</v>
      </c>
      <c r="N118" s="81">
        <v>0</v>
      </c>
      <c r="O118" s="72">
        <v>0</v>
      </c>
    </row>
    <row r="119" spans="1:15" ht="23.25">
      <c r="A119" s="68">
        <v>11</v>
      </c>
      <c r="B119" s="68"/>
      <c r="C119" s="68"/>
      <c r="D119" s="68">
        <v>1</v>
      </c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3</v>
      </c>
      <c r="M119" s="68">
        <v>2</v>
      </c>
      <c r="N119" s="77">
        <v>0</v>
      </c>
      <c r="O119" s="77">
        <v>0</v>
      </c>
    </row>
    <row r="120" spans="1:15" ht="23.25">
      <c r="A120" s="70"/>
      <c r="B120" s="70"/>
      <c r="C120" s="70"/>
      <c r="D120" s="70"/>
      <c r="E120" s="70"/>
      <c r="F120" s="82"/>
      <c r="G120" s="82"/>
      <c r="H120" s="82">
        <v>2</v>
      </c>
      <c r="I120" s="68"/>
      <c r="J120" s="70">
        <v>3</v>
      </c>
      <c r="K120" s="82">
        <v>1</v>
      </c>
      <c r="L120" s="68">
        <v>4</v>
      </c>
      <c r="M120" s="68">
        <v>1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/>
      <c r="I121" s="68"/>
      <c r="J121" s="71"/>
      <c r="K121" s="82"/>
      <c r="L121" s="68"/>
      <c r="M121" s="68"/>
      <c r="N121" s="77">
        <v>0</v>
      </c>
      <c r="O121" s="77">
        <v>0</v>
      </c>
    </row>
    <row r="122" spans="1:15" ht="23.25">
      <c r="A122" s="70">
        <v>11</v>
      </c>
      <c r="B122" s="70"/>
      <c r="C122" s="70"/>
      <c r="D122" s="70">
        <v>1</v>
      </c>
      <c r="E122" s="70"/>
      <c r="F122" s="82">
        <v>331</v>
      </c>
      <c r="G122" s="82"/>
      <c r="H122" s="147">
        <v>2</v>
      </c>
      <c r="I122" s="74"/>
      <c r="J122" s="71">
        <v>3</v>
      </c>
      <c r="K122" s="147">
        <v>2</v>
      </c>
      <c r="L122" s="74"/>
      <c r="M122" s="68"/>
      <c r="N122" s="69">
        <f>N123+N124+N125+N126+N127</f>
        <v>0</v>
      </c>
      <c r="O122" s="69">
        <f>O123+O124+O125+O126+O127</f>
        <v>0</v>
      </c>
    </row>
    <row r="123" spans="1:15" ht="23.25">
      <c r="A123" s="70"/>
      <c r="B123" s="70"/>
      <c r="C123" s="70"/>
      <c r="D123" s="70"/>
      <c r="E123" s="70"/>
      <c r="F123" s="82"/>
      <c r="G123" s="82"/>
      <c r="H123" s="70">
        <v>2</v>
      </c>
      <c r="I123" s="82"/>
      <c r="J123" s="70">
        <v>3</v>
      </c>
      <c r="K123" s="70">
        <v>2</v>
      </c>
      <c r="L123" s="70">
        <v>1</v>
      </c>
      <c r="M123" s="68"/>
      <c r="N123" s="77">
        <v>0</v>
      </c>
      <c r="O123" s="77"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2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>
        <v>100</v>
      </c>
      <c r="H125" s="70">
        <v>2</v>
      </c>
      <c r="I125" s="82"/>
      <c r="J125" s="70">
        <v>3</v>
      </c>
      <c r="K125" s="70">
        <v>2</v>
      </c>
      <c r="L125" s="70">
        <v>3</v>
      </c>
      <c r="M125" s="68"/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4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6" ht="23.25">
      <c r="A128" s="70"/>
      <c r="B128" s="70"/>
      <c r="C128" s="70"/>
      <c r="D128" s="70"/>
      <c r="E128" s="70"/>
      <c r="F128" s="82"/>
      <c r="G128" s="82"/>
      <c r="H128" s="71">
        <v>2</v>
      </c>
      <c r="I128" s="147"/>
      <c r="J128" s="71">
        <v>3</v>
      </c>
      <c r="K128" s="71">
        <v>3</v>
      </c>
      <c r="L128" s="70"/>
      <c r="M128" s="68"/>
      <c r="N128" s="69">
        <f>SUM(N129:N132)+N133</f>
        <v>0</v>
      </c>
      <c r="O128" s="69">
        <f>SUM(O129:O132)</f>
        <v>0</v>
      </c>
      <c r="P128" s="44">
        <f>P129+P131+P132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3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82">
        <v>2</v>
      </c>
      <c r="I130" s="68"/>
      <c r="J130" s="70">
        <v>3</v>
      </c>
      <c r="K130" s="82">
        <v>3</v>
      </c>
      <c r="L130" s="68">
        <v>1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100</v>
      </c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3</v>
      </c>
      <c r="M132" s="68"/>
      <c r="N132" s="148">
        <v>0</v>
      </c>
      <c r="O132" s="148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5</v>
      </c>
      <c r="M133" s="68"/>
      <c r="N133" s="148">
        <v>0</v>
      </c>
      <c r="O133" s="148"/>
    </row>
    <row r="134" spans="1:18" ht="23.25">
      <c r="A134" s="70"/>
      <c r="B134" s="70"/>
      <c r="C134" s="70"/>
      <c r="D134" s="70"/>
      <c r="E134" s="70"/>
      <c r="F134" s="70"/>
      <c r="G134" s="70"/>
      <c r="H134" s="71">
        <v>2</v>
      </c>
      <c r="I134" s="70"/>
      <c r="J134" s="71">
        <v>3</v>
      </c>
      <c r="K134" s="71">
        <v>4</v>
      </c>
      <c r="L134" s="70"/>
      <c r="M134" s="68"/>
      <c r="N134" s="149">
        <f>SUM(N135:N136)+N137</f>
        <v>0</v>
      </c>
      <c r="O134" s="149">
        <f>SUM(O135:O136)+O137</f>
        <v>0</v>
      </c>
      <c r="P134" s="47"/>
      <c r="Q134" s="47"/>
      <c r="R134" s="47"/>
    </row>
    <row r="135" spans="1:18" ht="23.25">
      <c r="A135" s="70"/>
      <c r="B135" s="70"/>
      <c r="C135" s="70"/>
      <c r="D135" s="70"/>
      <c r="E135" s="70"/>
      <c r="F135" s="70"/>
      <c r="G135" s="70"/>
      <c r="H135" s="70">
        <v>2</v>
      </c>
      <c r="I135" s="70"/>
      <c r="J135" s="70">
        <v>3</v>
      </c>
      <c r="K135" s="70">
        <v>4</v>
      </c>
      <c r="L135" s="70">
        <v>1</v>
      </c>
      <c r="M135" s="68"/>
      <c r="N135" s="81">
        <v>0</v>
      </c>
      <c r="O135" s="72"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2</v>
      </c>
      <c r="M136" s="68"/>
      <c r="N136" s="148">
        <v>0</v>
      </c>
      <c r="O136" s="77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1"/>
      <c r="J138" s="71">
        <v>3</v>
      </c>
      <c r="K138" s="71">
        <v>5</v>
      </c>
      <c r="L138" s="71"/>
      <c r="M138" s="74"/>
      <c r="N138" s="149">
        <f>SUM(N139:N140)+N141+N142</f>
        <v>0</v>
      </c>
      <c r="O138" s="149">
        <f>SUM(O139:O140)+O141+O142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5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>
        <v>100</v>
      </c>
      <c r="H140" s="70">
        <v>2</v>
      </c>
      <c r="I140" s="70"/>
      <c r="J140" s="70">
        <v>3</v>
      </c>
      <c r="K140" s="70">
        <v>5</v>
      </c>
      <c r="L140" s="70">
        <v>3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>
        <v>9995</v>
      </c>
      <c r="H141" s="70">
        <v>2</v>
      </c>
      <c r="I141" s="70"/>
      <c r="J141" s="70">
        <v>3</v>
      </c>
      <c r="K141" s="70">
        <v>5</v>
      </c>
      <c r="L141" s="70">
        <v>5</v>
      </c>
      <c r="M141" s="68"/>
      <c r="N141" s="81">
        <v>0</v>
      </c>
      <c r="O141" s="81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>
        <v>1</v>
      </c>
      <c r="E143" s="70"/>
      <c r="F143" s="70">
        <v>331</v>
      </c>
      <c r="G143" s="70"/>
      <c r="H143" s="71">
        <v>2</v>
      </c>
      <c r="I143" s="71"/>
      <c r="J143" s="71">
        <v>3</v>
      </c>
      <c r="K143" s="71">
        <v>6</v>
      </c>
      <c r="L143" s="71"/>
      <c r="M143" s="74"/>
      <c r="N143" s="149">
        <f>N144+N149+N150+N152+N153+N154+N151+N155+N156</f>
        <v>0</v>
      </c>
      <c r="O143" s="149">
        <f>O144+O149+O150+O152+O153+O154+O151+O155+O156</f>
        <v>0</v>
      </c>
      <c r="P143" s="47">
        <v>0</v>
      </c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>
        <v>100</v>
      </c>
      <c r="H144" s="70">
        <v>2</v>
      </c>
      <c r="I144" s="70"/>
      <c r="J144" s="70">
        <v>3</v>
      </c>
      <c r="K144" s="70">
        <v>6</v>
      </c>
      <c r="L144" s="70">
        <v>2</v>
      </c>
      <c r="M144" s="68">
        <v>1</v>
      </c>
      <c r="N144" s="81">
        <v>0</v>
      </c>
      <c r="O144" s="81">
        <v>0</v>
      </c>
      <c r="P144" s="47"/>
      <c r="Q144" s="47"/>
      <c r="R144" s="47"/>
    </row>
    <row r="145" spans="1:18" ht="0.75" customHeight="1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1</v>
      </c>
      <c r="M145" s="68">
        <v>2</v>
      </c>
      <c r="N145" s="81">
        <v>1200</v>
      </c>
      <c r="O145" s="72">
        <v>1200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>
        <v>2</v>
      </c>
      <c r="M146" s="68"/>
      <c r="N146" s="81"/>
      <c r="O146" s="72"/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1</v>
      </c>
      <c r="N149" s="81">
        <v>0</v>
      </c>
      <c r="O149" s="72">
        <v>0</v>
      </c>
      <c r="P149" s="59"/>
      <c r="Q149" s="59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7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>
        <v>100</v>
      </c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100</v>
      </c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3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4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6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6</v>
      </c>
      <c r="K156" s="70">
        <v>6</v>
      </c>
      <c r="L156" s="70">
        <v>4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1">
        <v>2</v>
      </c>
      <c r="I157" s="71"/>
      <c r="J157" s="71">
        <v>3</v>
      </c>
      <c r="K157" s="71">
        <v>7</v>
      </c>
      <c r="L157" s="71"/>
      <c r="M157" s="74"/>
      <c r="N157" s="149">
        <f>SUM(N158:N165)+N167+N169+N168+N166+N170+N171</f>
        <v>93000</v>
      </c>
      <c r="O157" s="149">
        <f>SUM(O158:O165)+O167+O169+O168+O166+O170+O171</f>
        <v>90000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>
        <v>100</v>
      </c>
      <c r="H158" s="70">
        <v>2</v>
      </c>
      <c r="I158" s="70"/>
      <c r="J158" s="70">
        <v>3</v>
      </c>
      <c r="K158" s="70">
        <v>7</v>
      </c>
      <c r="L158" s="70">
        <v>1</v>
      </c>
      <c r="M158" s="68">
        <v>1</v>
      </c>
      <c r="N158" s="81">
        <v>0</v>
      </c>
      <c r="O158" s="81"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72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100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2</v>
      </c>
      <c r="N160" s="81">
        <v>90000</v>
      </c>
      <c r="O160" s="72">
        <v>90000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4</v>
      </c>
      <c r="N162" s="148">
        <v>3000</v>
      </c>
      <c r="O162" s="77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/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6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2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100</v>
      </c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2</v>
      </c>
      <c r="N166" s="148">
        <v>0</v>
      </c>
      <c r="O166" s="148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3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100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N173+N174+N175+N176+N177+N180+N179+N178+N181+N182</f>
        <v>0</v>
      </c>
      <c r="O172" s="150">
        <f>O173+O174+O175+O176+O177+O180+O179+O178+O181+O182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100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>
        <v>100</v>
      </c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100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7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/>
      <c r="L183" s="71"/>
      <c r="M183" s="74"/>
      <c r="N183" s="149">
        <f>N185</f>
        <v>0</v>
      </c>
      <c r="O183" s="75">
        <f>O185</f>
        <v>0</v>
      </c>
      <c r="P183" s="55">
        <f>P185</f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>
        <v>2</v>
      </c>
      <c r="L184" s="71"/>
      <c r="M184" s="74"/>
      <c r="N184" s="149"/>
      <c r="O184" s="75"/>
      <c r="P184" s="124"/>
    </row>
    <row r="185" spans="1:15" ht="23.25">
      <c r="A185" s="70"/>
      <c r="B185" s="82"/>
      <c r="C185" s="82"/>
      <c r="D185" s="70"/>
      <c r="E185" s="82"/>
      <c r="F185" s="82"/>
      <c r="G185" s="82"/>
      <c r="H185" s="70">
        <v>2</v>
      </c>
      <c r="I185" s="70"/>
      <c r="J185" s="70">
        <v>4</v>
      </c>
      <c r="K185" s="70">
        <v>2</v>
      </c>
      <c r="L185" s="70">
        <v>2</v>
      </c>
      <c r="M185" s="68">
        <v>1</v>
      </c>
      <c r="N185" s="81">
        <v>0</v>
      </c>
      <c r="O185" s="151">
        <v>0</v>
      </c>
    </row>
    <row r="186" spans="1:15" ht="23.25">
      <c r="A186" s="70"/>
      <c r="B186" s="82"/>
      <c r="C186" s="82"/>
      <c r="D186" s="70"/>
      <c r="E186" s="82"/>
      <c r="F186" s="82"/>
      <c r="G186" s="82"/>
      <c r="H186" s="71">
        <v>2</v>
      </c>
      <c r="I186" s="71"/>
      <c r="J186" s="71">
        <v>6</v>
      </c>
      <c r="K186" s="71"/>
      <c r="L186" s="71"/>
      <c r="M186" s="74"/>
      <c r="N186" s="149">
        <f>N187+N188+N189+N190+N192+N194+N195+N191+N196+N197</f>
        <v>0</v>
      </c>
      <c r="O186" s="149">
        <f>O187+O188+O189+O190+O192+O194+O195+O191+O196+O197</f>
        <v>0</v>
      </c>
    </row>
    <row r="187" spans="1:22" ht="23.25">
      <c r="A187" s="70"/>
      <c r="B187" s="82"/>
      <c r="C187" s="82"/>
      <c r="D187" s="70"/>
      <c r="E187" s="82"/>
      <c r="F187" s="82"/>
      <c r="G187" s="82">
        <v>100</v>
      </c>
      <c r="H187" s="70">
        <v>2</v>
      </c>
      <c r="I187" s="70"/>
      <c r="J187" s="70">
        <v>6</v>
      </c>
      <c r="K187" s="70">
        <v>1</v>
      </c>
      <c r="L187" s="70">
        <v>1</v>
      </c>
      <c r="M187" s="68">
        <v>1</v>
      </c>
      <c r="N187" s="81">
        <v>0</v>
      </c>
      <c r="O187" s="72">
        <v>0</v>
      </c>
      <c r="V187" s="125" t="s">
        <v>33</v>
      </c>
    </row>
    <row r="188" spans="1:15" ht="23.25">
      <c r="A188" s="70"/>
      <c r="B188" s="82"/>
      <c r="C188" s="82"/>
      <c r="D188" s="70"/>
      <c r="E188" s="82"/>
      <c r="F188" s="82"/>
      <c r="G188" s="82">
        <v>100</v>
      </c>
      <c r="H188" s="70">
        <v>2</v>
      </c>
      <c r="I188" s="70"/>
      <c r="J188" s="70">
        <v>6</v>
      </c>
      <c r="K188" s="70">
        <v>1</v>
      </c>
      <c r="L188" s="70">
        <v>3</v>
      </c>
      <c r="M188" s="68">
        <v>1</v>
      </c>
      <c r="N188" s="81">
        <v>0</v>
      </c>
      <c r="O188" s="72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>
        <v>100</v>
      </c>
      <c r="H190" s="70">
        <v>2</v>
      </c>
      <c r="I190" s="70"/>
      <c r="J190" s="70">
        <v>6</v>
      </c>
      <c r="K190" s="70">
        <v>1</v>
      </c>
      <c r="L190" s="70">
        <v>4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1">
        <v>2</v>
      </c>
      <c r="I192" s="71"/>
      <c r="J192" s="71">
        <v>6</v>
      </c>
      <c r="K192" s="71">
        <v>2</v>
      </c>
      <c r="L192" s="71"/>
      <c r="M192" s="74"/>
      <c r="N192" s="149">
        <f>N193</f>
        <v>0</v>
      </c>
      <c r="O192" s="149">
        <f>O193</f>
        <v>0</v>
      </c>
    </row>
    <row r="193" spans="1:15" ht="23.25">
      <c r="A193" s="70"/>
      <c r="B193" s="82"/>
      <c r="C193" s="82"/>
      <c r="D193" s="70"/>
      <c r="E193" s="82"/>
      <c r="F193" s="82"/>
      <c r="G193" s="82">
        <v>100</v>
      </c>
      <c r="H193" s="70">
        <v>2</v>
      </c>
      <c r="I193" s="70"/>
      <c r="J193" s="70">
        <v>6</v>
      </c>
      <c r="K193" s="70">
        <v>2</v>
      </c>
      <c r="L193" s="70">
        <v>1</v>
      </c>
      <c r="M193" s="68">
        <v>1</v>
      </c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>
        <v>100</v>
      </c>
      <c r="H194" s="70">
        <v>2</v>
      </c>
      <c r="I194" s="70"/>
      <c r="J194" s="70">
        <v>6</v>
      </c>
      <c r="K194" s="70">
        <v>3</v>
      </c>
      <c r="L194" s="70">
        <v>2</v>
      </c>
      <c r="M194" s="68">
        <v>1</v>
      </c>
      <c r="N194" s="81">
        <v>0</v>
      </c>
      <c r="O194" s="72"/>
    </row>
    <row r="195" spans="1:15" ht="23.25">
      <c r="A195" s="70"/>
      <c r="B195" s="82"/>
      <c r="C195" s="82"/>
      <c r="D195" s="70"/>
      <c r="E195" s="82"/>
      <c r="F195" s="82"/>
      <c r="G195" s="82">
        <v>100</v>
      </c>
      <c r="H195" s="70">
        <v>2</v>
      </c>
      <c r="I195" s="70"/>
      <c r="J195" s="70">
        <v>6</v>
      </c>
      <c r="K195" s="70">
        <v>5</v>
      </c>
      <c r="L195" s="70">
        <v>1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>
        <v>100</v>
      </c>
      <c r="H196" s="70">
        <v>2</v>
      </c>
      <c r="I196" s="70"/>
      <c r="J196" s="70">
        <v>6</v>
      </c>
      <c r="K196" s="70">
        <v>5</v>
      </c>
      <c r="L196" s="70">
        <v>8</v>
      </c>
      <c r="M196" s="68">
        <v>1</v>
      </c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7</v>
      </c>
      <c r="K197" s="70">
        <v>1</v>
      </c>
      <c r="L197" s="70">
        <v>2</v>
      </c>
      <c r="M197" s="68"/>
      <c r="N197" s="81">
        <v>0</v>
      </c>
      <c r="O197" s="72"/>
    </row>
    <row r="198" spans="1:15" ht="24" thickBot="1">
      <c r="A198" s="79"/>
      <c r="B198" s="152"/>
      <c r="C198" s="152"/>
      <c r="D198" s="79"/>
      <c r="E198" s="152"/>
      <c r="F198" s="152"/>
      <c r="G198" s="152"/>
      <c r="H198" s="182" t="s">
        <v>15</v>
      </c>
      <c r="I198" s="182"/>
      <c r="J198" s="182"/>
      <c r="K198" s="182"/>
      <c r="L198" s="182"/>
      <c r="M198" s="79"/>
      <c r="N198" s="80">
        <f>N16+N42+N114+N183+N186</f>
        <v>2846700</v>
      </c>
      <c r="O198" s="80">
        <f>O16+O42+O114+O183+O186</f>
        <v>2493038</v>
      </c>
    </row>
    <row r="199" spans="1:22" ht="16.5" thickTop="1">
      <c r="A199" s="112"/>
      <c r="B199" s="112"/>
      <c r="C199" s="112"/>
      <c r="D199" s="112"/>
      <c r="E199" s="112"/>
      <c r="F199" s="112"/>
      <c r="G199" s="112"/>
      <c r="H199" s="118"/>
      <c r="I199" s="118"/>
      <c r="J199" s="118"/>
      <c r="K199" s="118"/>
      <c r="L199" s="118"/>
      <c r="M199" s="112"/>
      <c r="N199" s="112"/>
      <c r="O199" s="112"/>
      <c r="V199" t="s">
        <v>34</v>
      </c>
    </row>
    <row r="200" spans="1:15" ht="1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25.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1:15" ht="25.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</row>
  </sheetData>
  <sheetProtection/>
  <mergeCells count="17">
    <mergeCell ref="A111:L111"/>
    <mergeCell ref="M111:O111"/>
    <mergeCell ref="A112:I112"/>
    <mergeCell ref="J112:L112"/>
    <mergeCell ref="H198:L198"/>
    <mergeCell ref="A14:I14"/>
    <mergeCell ref="J14:L14"/>
    <mergeCell ref="A101:O101"/>
    <mergeCell ref="N102:O102"/>
    <mergeCell ref="N105:O105"/>
    <mergeCell ref="H86:L86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75" zoomScaleNormal="110" zoomScaleSheetLayoutView="75" zoomScalePageLayoutView="0" workbookViewId="0" topLeftCell="A191">
      <selection activeCell="N188" sqref="N188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168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183" t="s">
        <v>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86" t="s">
        <v>26</v>
      </c>
      <c r="O4" s="187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188" t="s">
        <v>27</v>
      </c>
      <c r="O7" s="189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41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42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190" t="s">
        <v>23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  <c r="M13" s="191" t="s">
        <v>20</v>
      </c>
      <c r="N13" s="191"/>
      <c r="O13" s="193"/>
      <c r="Q13" s="5"/>
    </row>
    <row r="14" spans="1:17" ht="15.75">
      <c r="A14" s="203" t="s">
        <v>18</v>
      </c>
      <c r="B14" s="204"/>
      <c r="C14" s="203"/>
      <c r="D14" s="203"/>
      <c r="E14" s="203"/>
      <c r="F14" s="203"/>
      <c r="G14" s="203"/>
      <c r="H14" s="203"/>
      <c r="I14" s="203"/>
      <c r="J14" s="205" t="s">
        <v>6</v>
      </c>
      <c r="K14" s="206"/>
      <c r="L14" s="207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5410673</v>
      </c>
      <c r="O16" s="69">
        <f>O17+O19+O20+O21+O22+O23+O24+O25+O27+O36</f>
        <v>5385009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4177603</v>
      </c>
      <c r="O17" s="69">
        <f>O18</f>
        <v>4177603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4177603</v>
      </c>
      <c r="O18" s="73">
        <v>4177603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271215</v>
      </c>
      <c r="O19" s="73">
        <v>266271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25700</v>
      </c>
      <c r="O21" s="73">
        <v>25700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100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68000</v>
      </c>
      <c r="O24" s="73">
        <v>66640</v>
      </c>
      <c r="Q24" s="56"/>
    </row>
    <row r="25" spans="1:17" ht="23.25">
      <c r="A25" s="42"/>
      <c r="B25" s="42"/>
      <c r="C25" s="42"/>
      <c r="D25" s="42"/>
      <c r="E25" s="42"/>
      <c r="F25" s="42"/>
      <c r="G25" s="42">
        <v>9995</v>
      </c>
      <c r="H25" s="70">
        <v>2</v>
      </c>
      <c r="I25" s="70"/>
      <c r="J25" s="70">
        <v>1</v>
      </c>
      <c r="K25" s="70">
        <v>1</v>
      </c>
      <c r="L25" s="70">
        <v>5</v>
      </c>
      <c r="M25" s="68">
        <v>1</v>
      </c>
      <c r="N25" s="72">
        <v>0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868155</v>
      </c>
      <c r="O27" s="69">
        <f>O28+O29+O30+O31+O38+O37</f>
        <v>848795</v>
      </c>
      <c r="Q27" s="56"/>
    </row>
    <row r="28" spans="1:17" ht="23.25">
      <c r="A28" s="42"/>
      <c r="B28" s="42"/>
      <c r="C28" s="42"/>
      <c r="D28" s="42"/>
      <c r="E28" s="42"/>
      <c r="F28" s="42"/>
      <c r="G28" s="42">
        <v>9995</v>
      </c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>
        <v>100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>
        <v>218599</v>
      </c>
      <c r="O29" s="73">
        <v>199239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123"/>
      <c r="B31" s="123"/>
      <c r="C31" s="123"/>
      <c r="D31" s="123"/>
      <c r="E31" s="123"/>
      <c r="F31" s="123"/>
      <c r="G31" s="123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1</v>
      </c>
      <c r="L32" s="70">
        <v>3</v>
      </c>
      <c r="M32" s="68">
        <v>1</v>
      </c>
      <c r="N32" s="72">
        <v>0</v>
      </c>
      <c r="O32" s="72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13000</v>
      </c>
      <c r="O37" s="73">
        <v>13000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636556</v>
      </c>
      <c r="O38" s="76">
        <f>O39+O40+O41</f>
        <v>636556</v>
      </c>
      <c r="P38" s="61">
        <f>P39+P40+P41</f>
        <v>0</v>
      </c>
      <c r="Q38" s="46">
        <f>Q39+Q40+Q41</f>
        <v>0</v>
      </c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296192</v>
      </c>
      <c r="O39" s="73">
        <v>296192</v>
      </c>
      <c r="Q39" s="56"/>
    </row>
    <row r="40" spans="1:17" ht="23.25">
      <c r="A40" s="42"/>
      <c r="B40" s="42"/>
      <c r="C40" s="42"/>
      <c r="D40" s="42"/>
      <c r="E40" s="42"/>
      <c r="F40" s="42"/>
      <c r="G40" s="42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296610</v>
      </c>
      <c r="O40" s="73">
        <v>296610</v>
      </c>
      <c r="Q40" s="56"/>
    </row>
    <row r="41" spans="1:17" ht="23.25">
      <c r="A41" s="42"/>
      <c r="B41" s="42"/>
      <c r="C41" s="42"/>
      <c r="D41" s="42"/>
      <c r="E41" s="42"/>
      <c r="F41" s="42"/>
      <c r="G41" s="42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43754</v>
      </c>
      <c r="O41" s="73">
        <v>43754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42"/>
      <c r="B44" s="42"/>
      <c r="C44" s="42"/>
      <c r="D44" s="42"/>
      <c r="E44" s="42"/>
      <c r="F44" s="42"/>
      <c r="G44" s="42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456236</v>
      </c>
      <c r="O44" s="69">
        <f>O45+O57+O60+O64+O69+O73+O76+O83</f>
        <v>418922</v>
      </c>
      <c r="P44" s="57"/>
      <c r="Q44" s="58"/>
      <c r="R44" s="57"/>
    </row>
    <row r="45" spans="1:18" ht="23.25">
      <c r="A45" s="42"/>
      <c r="B45" s="42"/>
      <c r="C45" s="42"/>
      <c r="D45" s="42"/>
      <c r="E45" s="42"/>
      <c r="F45" s="42"/>
      <c r="G45" s="42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3150</v>
      </c>
      <c r="O45" s="69">
        <f>SUM(O46:O53)+O54+O55+O56</f>
        <v>3150</v>
      </c>
      <c r="P45" s="57"/>
      <c r="Q45" s="58"/>
      <c r="R45" s="57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1555</v>
      </c>
      <c r="O48" s="73">
        <v>1555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1595</v>
      </c>
      <c r="O50" s="73">
        <v>1595</v>
      </c>
      <c r="Q50" s="56"/>
    </row>
    <row r="51" spans="1:17" ht="23.25">
      <c r="A51" s="42"/>
      <c r="B51" s="42"/>
      <c r="C51" s="42"/>
      <c r="D51" s="42"/>
      <c r="E51" s="42"/>
      <c r="F51" s="42"/>
      <c r="G51" s="42">
        <v>9995</v>
      </c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>
        <v>100</v>
      </c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>
        <v>9995</v>
      </c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>
        <v>9995</v>
      </c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>
        <v>100</v>
      </c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67987</v>
      </c>
      <c r="O57" s="69">
        <f>SUM(O58:O59)</f>
        <v>67987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67987</v>
      </c>
      <c r="O59" s="73">
        <v>67987</v>
      </c>
      <c r="P59" s="57"/>
      <c r="Q59" s="60"/>
    </row>
    <row r="60" spans="1:17" ht="23.25">
      <c r="A60" s="42"/>
      <c r="B60" s="42"/>
      <c r="C60" s="42"/>
      <c r="D60" s="42"/>
      <c r="E60" s="42"/>
      <c r="F60" s="42"/>
      <c r="G60" s="42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15300</v>
      </c>
      <c r="O60" s="75">
        <f>O61+O62+O63</f>
        <v>15300</v>
      </c>
      <c r="Q60" s="56"/>
    </row>
    <row r="61" spans="1:17" ht="23.25">
      <c r="A61" s="42"/>
      <c r="B61" s="42"/>
      <c r="C61" s="42"/>
      <c r="D61" s="42"/>
      <c r="E61" s="42"/>
      <c r="F61" s="42"/>
      <c r="G61" s="42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15300</v>
      </c>
      <c r="O61" s="73">
        <v>15300</v>
      </c>
      <c r="Q61" s="56"/>
    </row>
    <row r="62" spans="1:17" ht="23.25">
      <c r="A62" s="42"/>
      <c r="B62" s="42"/>
      <c r="C62" s="42"/>
      <c r="D62" s="42"/>
      <c r="E62" s="42"/>
      <c r="F62" s="42"/>
      <c r="G62" s="42">
        <v>9995</v>
      </c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42"/>
      <c r="B64" s="42"/>
      <c r="C64" s="42"/>
      <c r="D64" s="42"/>
      <c r="E64" s="42"/>
      <c r="F64" s="42"/>
      <c r="G64" s="42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3716</v>
      </c>
      <c r="O64" s="69">
        <f>O65+O66+O67+O68</f>
        <v>3661</v>
      </c>
      <c r="Q64" s="56"/>
    </row>
    <row r="65" spans="1:17" ht="23.25">
      <c r="A65" s="42"/>
      <c r="B65" s="42"/>
      <c r="C65" s="42"/>
      <c r="D65" s="42"/>
      <c r="E65" s="42"/>
      <c r="F65" s="42"/>
      <c r="G65" s="42">
        <v>9995</v>
      </c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2756</v>
      </c>
      <c r="O66" s="73">
        <v>2701</v>
      </c>
      <c r="Q66" s="56"/>
    </row>
    <row r="67" spans="1:17" ht="23.25">
      <c r="A67" s="42"/>
      <c r="B67" s="42"/>
      <c r="C67" s="42"/>
      <c r="D67" s="42"/>
      <c r="E67" s="42"/>
      <c r="F67" s="42"/>
      <c r="G67" s="42">
        <v>9995</v>
      </c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960</v>
      </c>
      <c r="O68" s="73">
        <v>960</v>
      </c>
      <c r="Q68" s="56"/>
    </row>
    <row r="69" spans="1:17" ht="23.25">
      <c r="A69" s="42"/>
      <c r="B69" s="42"/>
      <c r="C69" s="42"/>
      <c r="D69" s="42"/>
      <c r="E69" s="42"/>
      <c r="F69" s="42"/>
      <c r="G69" s="42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4300</v>
      </c>
      <c r="O69" s="75">
        <f>O70+O72+O71</f>
        <v>1080</v>
      </c>
      <c r="Q69" s="56"/>
    </row>
    <row r="70" spans="1:18" ht="23.25">
      <c r="A70" s="42"/>
      <c r="B70" s="42"/>
      <c r="C70" s="42"/>
      <c r="D70" s="42"/>
      <c r="E70" s="42"/>
      <c r="F70" s="42"/>
      <c r="G70" s="42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4300</v>
      </c>
      <c r="O70" s="73">
        <v>1080</v>
      </c>
      <c r="Q70" s="47"/>
      <c r="R70" s="47"/>
    </row>
    <row r="71" spans="1:18" ht="23.25">
      <c r="A71" s="42"/>
      <c r="B71" s="42"/>
      <c r="C71" s="42"/>
      <c r="D71" s="42"/>
      <c r="E71" s="42"/>
      <c r="F71" s="42"/>
      <c r="G71" s="42"/>
      <c r="H71" s="70">
        <v>2</v>
      </c>
      <c r="I71" s="70"/>
      <c r="J71" s="70">
        <v>2</v>
      </c>
      <c r="K71" s="70">
        <v>5</v>
      </c>
      <c r="L71" s="70">
        <v>1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42"/>
      <c r="B76" s="42"/>
      <c r="C76" s="42"/>
      <c r="D76" s="42"/>
      <c r="E76" s="42"/>
      <c r="F76" s="42"/>
      <c r="G76" s="42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19467</v>
      </c>
      <c r="O76" s="75">
        <f>O77+O78+O79+O80+O81+O82</f>
        <v>19320</v>
      </c>
      <c r="P76" s="47"/>
      <c r="Q76" s="47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42"/>
      <c r="B79" s="42"/>
      <c r="C79" s="42"/>
      <c r="D79" s="42"/>
      <c r="E79" s="42"/>
      <c r="F79" s="42"/>
      <c r="G79" s="42">
        <v>70</v>
      </c>
      <c r="H79" s="70">
        <v>2</v>
      </c>
      <c r="I79" s="70"/>
      <c r="J79" s="70">
        <v>2</v>
      </c>
      <c r="K79" s="70">
        <v>7</v>
      </c>
      <c r="L79" s="70">
        <v>2</v>
      </c>
      <c r="M79" s="68">
        <v>3</v>
      </c>
      <c r="N79" s="72">
        <v>0</v>
      </c>
      <c r="O79" s="73">
        <v>0</v>
      </c>
      <c r="P79" s="59"/>
      <c r="Q79" s="59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2897</v>
      </c>
      <c r="O80" s="73">
        <v>2897</v>
      </c>
      <c r="P80" s="59"/>
      <c r="Q80" s="59"/>
      <c r="R80" s="47"/>
    </row>
    <row r="81" spans="1:18" ht="23.25">
      <c r="A81" s="42"/>
      <c r="B81" s="42"/>
      <c r="C81" s="42"/>
      <c r="D81" s="42"/>
      <c r="E81" s="42"/>
      <c r="F81" s="42"/>
      <c r="G81" s="42">
        <v>100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16570</v>
      </c>
      <c r="O81" s="73">
        <v>16423</v>
      </c>
      <c r="P81" s="59"/>
      <c r="Q81" s="59"/>
      <c r="R81" s="47"/>
    </row>
    <row r="82" spans="1:18" ht="23.25">
      <c r="A82" s="42"/>
      <c r="B82" s="42"/>
      <c r="C82" s="42"/>
      <c r="D82" s="42"/>
      <c r="E82" s="42"/>
      <c r="F82" s="42"/>
      <c r="G82" s="42">
        <v>9995</v>
      </c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42"/>
      <c r="B83" s="42"/>
      <c r="C83" s="42"/>
      <c r="D83" s="42"/>
      <c r="E83" s="42"/>
      <c r="F83" s="42"/>
      <c r="G83" s="42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342316</v>
      </c>
      <c r="O83" s="69">
        <f>SUM(O84:O88)+O89+O90</f>
        <v>308424</v>
      </c>
      <c r="P83" s="47"/>
      <c r="Q83" s="47"/>
      <c r="R83" s="47"/>
    </row>
    <row r="84" spans="1:18" ht="23.25">
      <c r="A84" s="42"/>
      <c r="B84" s="42"/>
      <c r="C84" s="42"/>
      <c r="D84" s="42"/>
      <c r="E84" s="42"/>
      <c r="F84" s="42"/>
      <c r="G84" s="42">
        <v>9995</v>
      </c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42"/>
      <c r="C85" s="42"/>
      <c r="D85" s="42"/>
      <c r="E85" s="42"/>
      <c r="F85" s="42"/>
      <c r="G85" s="42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42"/>
      <c r="B86" s="42"/>
      <c r="C86" s="42"/>
      <c r="D86" s="42"/>
      <c r="E86" s="42"/>
      <c r="F86" s="42"/>
      <c r="G86" s="42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42"/>
      <c r="B87" s="42"/>
      <c r="C87" s="42"/>
      <c r="D87" s="42"/>
      <c r="E87" s="42"/>
      <c r="F87" s="42"/>
      <c r="G87" s="42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42"/>
      <c r="B88" s="42"/>
      <c r="C88" s="42"/>
      <c r="D88" s="42"/>
      <c r="E88" s="42"/>
      <c r="F88" s="42"/>
      <c r="G88" s="42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>
        <v>9995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342316</v>
      </c>
      <c r="O89" s="73">
        <v>308424</v>
      </c>
      <c r="P89" s="47"/>
      <c r="Q89" s="47"/>
      <c r="R89" s="47"/>
    </row>
    <row r="90" spans="1:18" ht="23.25">
      <c r="A90" s="42"/>
      <c r="B90" s="146"/>
      <c r="C90" s="146"/>
      <c r="D90" s="42"/>
      <c r="E90" s="146"/>
      <c r="F90" s="146"/>
      <c r="G90" s="146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115"/>
      <c r="B91" s="116"/>
      <c r="C91" s="116"/>
      <c r="D91" s="115"/>
      <c r="E91" s="116"/>
      <c r="F91" s="116"/>
      <c r="G91" s="116"/>
      <c r="H91" s="182" t="s">
        <v>30</v>
      </c>
      <c r="I91" s="182"/>
      <c r="J91" s="182"/>
      <c r="K91" s="182"/>
      <c r="L91" s="182"/>
      <c r="M91" s="79"/>
      <c r="N91" s="80">
        <f>N16+N44</f>
        <v>5866909</v>
      </c>
      <c r="O91" s="80">
        <f>O16+O44</f>
        <v>5803931</v>
      </c>
      <c r="P91" s="47"/>
      <c r="Q91" s="47"/>
      <c r="R91" s="47"/>
    </row>
    <row r="92" spans="1:18" ht="15.75" thickTop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7"/>
      <c r="O93" s="117"/>
      <c r="P93" s="47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7"/>
      <c r="O94" s="117"/>
      <c r="P94" s="47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8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Q100" s="47"/>
      <c r="R100" s="47"/>
    </row>
    <row r="101" spans="1:18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Q101" s="47"/>
      <c r="R101" s="47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</row>
    <row r="105" spans="1:15" ht="1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</row>
    <row r="106" spans="1:15" ht="1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</row>
    <row r="107" spans="1:15" ht="15.75">
      <c r="A107" s="208" t="s">
        <v>21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10"/>
    </row>
    <row r="108" spans="1:15" ht="15.75">
      <c r="A108" s="120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211" t="s">
        <v>26</v>
      </c>
      <c r="O108" s="212"/>
    </row>
    <row r="109" spans="1:15" ht="15.75">
      <c r="A109" s="120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21"/>
    </row>
    <row r="110" spans="1:15" ht="15">
      <c r="A110" s="126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27"/>
    </row>
    <row r="111" spans="1:15" ht="15.75">
      <c r="A111" s="128" t="s">
        <v>28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213" t="s">
        <v>27</v>
      </c>
      <c r="O111" s="214"/>
    </row>
    <row r="112" spans="1:15" ht="15.75">
      <c r="A112" s="128" t="s">
        <v>29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2"/>
      <c r="N112" s="129" t="s">
        <v>2</v>
      </c>
      <c r="O112" s="130"/>
    </row>
    <row r="113" spans="1:15" ht="15.75">
      <c r="A113" s="128" t="s">
        <v>41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2"/>
      <c r="N113" s="129" t="s">
        <v>1</v>
      </c>
      <c r="O113" s="130"/>
    </row>
    <row r="114" spans="1:15" ht="15.75">
      <c r="A114" s="128" t="s">
        <v>38</v>
      </c>
      <c r="B114" s="114"/>
      <c r="C114" s="114"/>
      <c r="D114" s="114"/>
      <c r="E114" s="112"/>
      <c r="F114" s="112"/>
      <c r="G114" s="112"/>
      <c r="H114" s="112"/>
      <c r="I114" s="112"/>
      <c r="J114" s="112"/>
      <c r="K114" s="112"/>
      <c r="L114" s="112"/>
      <c r="M114" s="112"/>
      <c r="N114" s="131" t="s">
        <v>0</v>
      </c>
      <c r="O114" s="132"/>
    </row>
    <row r="115" spans="1:15" ht="16.5" thickBot="1">
      <c r="A115" s="133" t="s">
        <v>43</v>
      </c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4"/>
      <c r="O115" s="136"/>
    </row>
    <row r="116" spans="1:15" ht="15.75" thickBot="1">
      <c r="A116" s="137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12"/>
      <c r="N116" s="135"/>
      <c r="O116" s="137"/>
    </row>
    <row r="117" spans="1:15" ht="15.75">
      <c r="A117" s="194" t="s">
        <v>23</v>
      </c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6"/>
      <c r="M117" s="195" t="s">
        <v>20</v>
      </c>
      <c r="N117" s="195"/>
      <c r="O117" s="197"/>
    </row>
    <row r="118" spans="1:15" ht="15.75">
      <c r="A118" s="198" t="s">
        <v>18</v>
      </c>
      <c r="B118" s="199"/>
      <c r="C118" s="198"/>
      <c r="D118" s="198"/>
      <c r="E118" s="198"/>
      <c r="F118" s="198"/>
      <c r="G118" s="198"/>
      <c r="H118" s="198"/>
      <c r="I118" s="198"/>
      <c r="J118" s="200" t="s">
        <v>6</v>
      </c>
      <c r="K118" s="201"/>
      <c r="L118" s="202"/>
      <c r="M118" s="118" t="s">
        <v>11</v>
      </c>
      <c r="N118" s="105" t="s">
        <v>12</v>
      </c>
      <c r="O118" s="121" t="s">
        <v>13</v>
      </c>
    </row>
    <row r="119" spans="1:15" ht="48" thickBot="1">
      <c r="A119" s="106" t="s">
        <v>3</v>
      </c>
      <c r="B119" s="107" t="s">
        <v>25</v>
      </c>
      <c r="C119" s="106" t="s">
        <v>4</v>
      </c>
      <c r="D119" s="106" t="s">
        <v>22</v>
      </c>
      <c r="E119" s="139" t="s">
        <v>14</v>
      </c>
      <c r="F119" s="106" t="s">
        <v>10</v>
      </c>
      <c r="G119" s="106" t="s">
        <v>5</v>
      </c>
      <c r="H119" s="106" t="s">
        <v>32</v>
      </c>
      <c r="I119" s="108"/>
      <c r="J119" s="106" t="s">
        <v>7</v>
      </c>
      <c r="K119" s="108" t="s">
        <v>8</v>
      </c>
      <c r="L119" s="108" t="s">
        <v>9</v>
      </c>
      <c r="M119" s="109" t="s">
        <v>16</v>
      </c>
      <c r="N119" s="140" t="s">
        <v>17</v>
      </c>
      <c r="O119" s="141" t="s">
        <v>24</v>
      </c>
    </row>
    <row r="120" spans="1:15" ht="26.25">
      <c r="A120" s="113"/>
      <c r="B120" s="113"/>
      <c r="C120" s="113"/>
      <c r="D120" s="113"/>
      <c r="E120" s="113"/>
      <c r="F120" s="113"/>
      <c r="G120" s="113"/>
      <c r="H120" s="87">
        <v>2</v>
      </c>
      <c r="I120" s="86"/>
      <c r="J120" s="87">
        <v>3</v>
      </c>
      <c r="K120" s="86"/>
      <c r="L120" s="86"/>
      <c r="M120" s="84"/>
      <c r="N120" s="85">
        <f>N121+N129+N133+N139+N143+N149+N158+N172</f>
        <v>594769</v>
      </c>
      <c r="O120" s="85">
        <f>O121+O129+O133+O139+O143+O149+O158+O172</f>
        <v>448929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152596</v>
      </c>
      <c r="O121" s="69">
        <f>SUM(O122:O127)+O128</f>
        <v>65083</v>
      </c>
    </row>
    <row r="122" spans="1:15" ht="23.25">
      <c r="A122" s="70"/>
      <c r="B122" s="70"/>
      <c r="C122" s="70"/>
      <c r="D122" s="70"/>
      <c r="E122" s="70"/>
      <c r="F122" s="70"/>
      <c r="G122" s="70">
        <v>100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30515</v>
      </c>
      <c r="O122" s="72">
        <v>27892</v>
      </c>
    </row>
    <row r="123" spans="1:15" ht="23.25">
      <c r="A123" s="70"/>
      <c r="B123" s="70"/>
      <c r="C123" s="70"/>
      <c r="D123" s="70"/>
      <c r="E123" s="70"/>
      <c r="F123" s="70"/>
      <c r="G123" s="70">
        <v>9998</v>
      </c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/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84280</v>
      </c>
      <c r="O126" s="77">
        <v>1280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37801</v>
      </c>
      <c r="O127" s="77">
        <v>35911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720</v>
      </c>
      <c r="O129" s="69">
        <f>O130+O132+O131</f>
        <v>720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720</v>
      </c>
      <c r="O131" s="77">
        <v>720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1512</v>
      </c>
      <c r="O133" s="69">
        <f>SUM(O134:O138)</f>
        <v>1512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190</v>
      </c>
      <c r="O134" s="77">
        <v>190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100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482</v>
      </c>
      <c r="O136" s="77">
        <v>482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/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840</v>
      </c>
      <c r="O138" s="148">
        <v>840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19291</v>
      </c>
      <c r="O139" s="149">
        <f>SUM(O140:O141)</f>
        <v>115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19291</v>
      </c>
      <c r="O141" s="77">
        <v>115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75195</v>
      </c>
      <c r="O143" s="149">
        <f>SUM(O144:O145)+O146+O147+O148</f>
        <v>62412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5</v>
      </c>
      <c r="L145" s="70">
        <v>3</v>
      </c>
      <c r="M145" s="68">
        <v>1</v>
      </c>
      <c r="N145" s="81">
        <v>31713</v>
      </c>
      <c r="O145" s="72">
        <v>22670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12515</v>
      </c>
      <c r="O147" s="81">
        <v>10615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30967</v>
      </c>
      <c r="O148" s="81">
        <v>29127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10878</v>
      </c>
      <c r="O149" s="149">
        <f>O150+O152+O153+O154+O155+O156+O157</f>
        <v>10640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>
        <v>9995</v>
      </c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5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>
        <v>9995</v>
      </c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10718</v>
      </c>
      <c r="O155" s="72">
        <v>10480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160</v>
      </c>
      <c r="O156" s="81">
        <v>160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294989</v>
      </c>
      <c r="O158" s="149">
        <f>SUM(O159:O166)+O168+O170+O169+O167+O171</f>
        <v>286975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9998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9239</v>
      </c>
      <c r="O159" s="81">
        <v>8639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>
        <v>9998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9998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99491</v>
      </c>
      <c r="O161" s="72">
        <v>92077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9995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7779</v>
      </c>
      <c r="O163" s="77">
        <v>7779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735</v>
      </c>
      <c r="O164" s="77">
        <v>735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1266</v>
      </c>
      <c r="O166" s="77">
        <v>1266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4</v>
      </c>
      <c r="N168" s="148">
        <v>71344</v>
      </c>
      <c r="O168" s="148">
        <v>71344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9995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105135</v>
      </c>
      <c r="O170" s="148">
        <v>105135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>
        <v>9995</v>
      </c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39588</v>
      </c>
      <c r="O172" s="150">
        <f>O173+O174+O175+O176+O177+O179+O178+O180+O181</f>
        <v>21472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9995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2948</v>
      </c>
      <c r="O173" s="72">
        <v>2948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>
        <v>9995</v>
      </c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>
        <v>9995</v>
      </c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>
        <v>9995</v>
      </c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9998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9332</v>
      </c>
      <c r="O177" s="72">
        <v>6362</v>
      </c>
    </row>
    <row r="178" spans="1:15" ht="23.25">
      <c r="A178" s="70"/>
      <c r="B178" s="82"/>
      <c r="C178" s="82"/>
      <c r="D178" s="70"/>
      <c r="E178" s="82"/>
      <c r="F178" s="82"/>
      <c r="G178" s="70">
        <v>9998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19498</v>
      </c>
      <c r="O178" s="72">
        <v>6692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4744</v>
      </c>
      <c r="O180" s="72">
        <v>4744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3066</v>
      </c>
      <c r="O181" s="72">
        <v>726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4850</v>
      </c>
      <c r="O185" s="149">
        <f>O186+O187+O188+O189+O190+O192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4850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>
        <v>100</v>
      </c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2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2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5</v>
      </c>
      <c r="L192" s="70">
        <v>6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5</v>
      </c>
      <c r="L193" s="70">
        <v>7</v>
      </c>
      <c r="M193" s="68"/>
      <c r="N193" s="81">
        <v>0</v>
      </c>
      <c r="O193" s="72"/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182" t="s">
        <v>15</v>
      </c>
      <c r="I196" s="182"/>
      <c r="J196" s="182"/>
      <c r="K196" s="182"/>
      <c r="L196" s="182"/>
      <c r="M196" s="79"/>
      <c r="N196" s="80">
        <f>N16+N44+N120+N182+N185</f>
        <v>6466528</v>
      </c>
      <c r="O196" s="80">
        <f>O16+O44+O120+O182+O185</f>
        <v>6252860</v>
      </c>
    </row>
    <row r="197" spans="1:15" ht="16.5" thickTop="1">
      <c r="A197" s="112"/>
      <c r="B197" s="112"/>
      <c r="C197" s="112"/>
      <c r="D197" s="112"/>
      <c r="E197" s="112"/>
      <c r="F197" s="112"/>
      <c r="G197" s="112"/>
      <c r="H197" s="118"/>
      <c r="I197" s="118"/>
      <c r="J197" s="118"/>
      <c r="K197" s="118"/>
      <c r="L197" s="118"/>
      <c r="M197" s="112"/>
      <c r="N197" s="112"/>
      <c r="O197" s="112"/>
    </row>
    <row r="198" spans="1:15" ht="1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1:15" ht="1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1:15" ht="1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25.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</row>
    <row r="205" spans="1:15" ht="25.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</row>
    <row r="206" spans="1:15" ht="25.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</row>
    <row r="207" spans="1:15" ht="25.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</row>
  </sheetData>
  <sheetProtection/>
  <mergeCells count="17">
    <mergeCell ref="N111:O111"/>
    <mergeCell ref="A1:O1"/>
    <mergeCell ref="A3:O3"/>
    <mergeCell ref="N4:O4"/>
    <mergeCell ref="N7:O7"/>
    <mergeCell ref="A13:L13"/>
    <mergeCell ref="M13:O13"/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0"/>
  <sheetViews>
    <sheetView tabSelected="1" view="pageBreakPreview" zoomScale="75" zoomScaleNormal="110" zoomScaleSheetLayoutView="75" zoomScalePageLayoutView="0" workbookViewId="0" topLeftCell="A1">
      <selection activeCell="O36" sqref="O36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168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183" t="s">
        <v>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5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86" t="s">
        <v>26</v>
      </c>
      <c r="O4" s="187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188" t="s">
        <v>27</v>
      </c>
      <c r="O7" s="189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41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40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190" t="s">
        <v>23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  <c r="M13" s="191" t="s">
        <v>20</v>
      </c>
      <c r="N13" s="191"/>
      <c r="O13" s="193"/>
      <c r="Q13" s="5"/>
    </row>
    <row r="14" spans="1:17" ht="15.75">
      <c r="A14" s="203" t="s">
        <v>18</v>
      </c>
      <c r="B14" s="204"/>
      <c r="C14" s="203"/>
      <c r="D14" s="203"/>
      <c r="E14" s="203"/>
      <c r="F14" s="203"/>
      <c r="G14" s="203"/>
      <c r="H14" s="203"/>
      <c r="I14" s="203"/>
      <c r="J14" s="205" t="s">
        <v>6</v>
      </c>
      <c r="K14" s="206"/>
      <c r="L14" s="207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N17+N19+N20+N21+N22+N23+N24+N25+N26</f>
        <v>6204743</v>
      </c>
      <c r="O16" s="69">
        <f>O17+O19+O20+O21+O22+O23+O24+O25+O26</f>
        <v>6202631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4830606</v>
      </c>
      <c r="O17" s="69">
        <f>O18</f>
        <v>4830606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4830606</v>
      </c>
      <c r="O18" s="73">
        <v>4830606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18000</v>
      </c>
      <c r="O19" s="73">
        <v>18000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2</v>
      </c>
      <c r="K20" s="70">
        <v>1</v>
      </c>
      <c r="L20" s="70">
        <v>2</v>
      </c>
      <c r="M20" s="68">
        <v>1</v>
      </c>
      <c r="N20" s="72">
        <v>105620</v>
      </c>
      <c r="O20" s="73">
        <v>103508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3</v>
      </c>
      <c r="N21" s="72">
        <v>7170</v>
      </c>
      <c r="O21" s="73">
        <v>7170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69600</v>
      </c>
      <c r="O22" s="73">
        <v>69600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28074</v>
      </c>
      <c r="O23" s="73">
        <v>28074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70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199659</v>
      </c>
      <c r="O24" s="73">
        <v>199659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1">
        <v>2</v>
      </c>
      <c r="I26" s="70"/>
      <c r="J26" s="71">
        <v>1</v>
      </c>
      <c r="K26" s="71">
        <v>2</v>
      </c>
      <c r="L26" s="70"/>
      <c r="M26" s="68"/>
      <c r="N26" s="69">
        <f>N27+N28+N29+N30+N33</f>
        <v>946014</v>
      </c>
      <c r="O26" s="69">
        <f>O27+O28+O29+O30+O33</f>
        <v>946014</v>
      </c>
      <c r="Q26" s="56"/>
    </row>
    <row r="27" spans="1:17" ht="23.25">
      <c r="A27" s="42"/>
      <c r="B27" s="42"/>
      <c r="C27" s="42"/>
      <c r="D27" s="42"/>
      <c r="E27" s="42"/>
      <c r="F27" s="42"/>
      <c r="G27" s="42">
        <v>9995</v>
      </c>
      <c r="H27" s="70">
        <v>2</v>
      </c>
      <c r="I27" s="70"/>
      <c r="J27" s="70">
        <v>1</v>
      </c>
      <c r="K27" s="70">
        <v>2</v>
      </c>
      <c r="L27" s="70">
        <v>2</v>
      </c>
      <c r="M27" s="68">
        <v>2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2</v>
      </c>
      <c r="L28" s="70">
        <v>2</v>
      </c>
      <c r="M28" s="68">
        <v>5</v>
      </c>
      <c r="N28" s="72">
        <v>171500</v>
      </c>
      <c r="O28" s="73">
        <v>171500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>
        <v>0</v>
      </c>
      <c r="O29" s="73">
        <v>0</v>
      </c>
      <c r="Q29" s="56"/>
    </row>
    <row r="30" spans="1:17" ht="23.25">
      <c r="A30" s="123"/>
      <c r="B30" s="123"/>
      <c r="C30" s="123"/>
      <c r="D30" s="123"/>
      <c r="E30" s="123"/>
      <c r="F30" s="123"/>
      <c r="G30" s="123"/>
      <c r="H30" s="71">
        <v>2</v>
      </c>
      <c r="I30" s="71"/>
      <c r="J30" s="71">
        <v>1</v>
      </c>
      <c r="K30" s="71">
        <v>3</v>
      </c>
      <c r="L30" s="71"/>
      <c r="M30" s="74"/>
      <c r="N30" s="75">
        <f>SUM(N31:N32)</f>
        <v>750</v>
      </c>
      <c r="O30" s="75">
        <f>SUM(O31:O32)</f>
        <v>750</v>
      </c>
      <c r="Q30" s="56"/>
    </row>
    <row r="31" spans="1:17" ht="23.25">
      <c r="A31" s="42"/>
      <c r="B31" s="42"/>
      <c r="C31" s="42"/>
      <c r="D31" s="42"/>
      <c r="E31" s="42"/>
      <c r="F31" s="42"/>
      <c r="G31" s="42">
        <v>9995</v>
      </c>
      <c r="H31" s="70">
        <v>2</v>
      </c>
      <c r="I31" s="70"/>
      <c r="J31" s="70">
        <v>1</v>
      </c>
      <c r="K31" s="70">
        <v>3</v>
      </c>
      <c r="L31" s="70">
        <v>1</v>
      </c>
      <c r="M31" s="68">
        <v>1</v>
      </c>
      <c r="N31" s="72">
        <v>750</v>
      </c>
      <c r="O31" s="72">
        <v>750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4</v>
      </c>
      <c r="L32" s="70">
        <v>1</v>
      </c>
      <c r="M32" s="68">
        <v>2</v>
      </c>
      <c r="N32" s="72">
        <v>0</v>
      </c>
      <c r="O32" s="73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1">
        <v>2</v>
      </c>
      <c r="I33" s="70"/>
      <c r="J33" s="71">
        <v>1</v>
      </c>
      <c r="K33" s="71">
        <v>5</v>
      </c>
      <c r="L33" s="71"/>
      <c r="M33" s="74"/>
      <c r="N33" s="75">
        <f>N34+N35+N36</f>
        <v>773764</v>
      </c>
      <c r="O33" s="76">
        <f>O34+O35+O36</f>
        <v>773764</v>
      </c>
      <c r="P33" s="61">
        <f>P34+P35+P36</f>
        <v>0</v>
      </c>
      <c r="Q33" s="46">
        <f>Q34+Q35+Q36</f>
        <v>0</v>
      </c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5</v>
      </c>
      <c r="L34" s="70">
        <v>1</v>
      </c>
      <c r="M34" s="68">
        <v>1</v>
      </c>
      <c r="N34" s="72">
        <v>357922</v>
      </c>
      <c r="O34" s="73">
        <v>357922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2</v>
      </c>
      <c r="M35" s="68">
        <v>1</v>
      </c>
      <c r="N35" s="72">
        <v>358427</v>
      </c>
      <c r="O35" s="73">
        <v>358427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3</v>
      </c>
      <c r="M36" s="68">
        <v>1</v>
      </c>
      <c r="N36" s="72">
        <v>57415</v>
      </c>
      <c r="O36" s="73">
        <v>57415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1">
        <v>2</v>
      </c>
      <c r="I37" s="71"/>
      <c r="J37" s="71">
        <v>1</v>
      </c>
      <c r="K37" s="71">
        <v>6</v>
      </c>
      <c r="L37" s="71"/>
      <c r="M37" s="74"/>
      <c r="N37" s="75">
        <f>N38</f>
        <v>0</v>
      </c>
      <c r="O37" s="75">
        <f>O38</f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0">
        <v>2</v>
      </c>
      <c r="I38" s="70"/>
      <c r="J38" s="70">
        <v>1</v>
      </c>
      <c r="K38" s="70">
        <v>6</v>
      </c>
      <c r="L38" s="70">
        <v>1</v>
      </c>
      <c r="M38" s="68"/>
      <c r="N38" s="72">
        <v>0</v>
      </c>
      <c r="O38" s="73">
        <v>0</v>
      </c>
      <c r="Q38" s="56"/>
    </row>
    <row r="39" spans="1:18" ht="23.25">
      <c r="A39" s="42"/>
      <c r="B39" s="42"/>
      <c r="C39" s="42"/>
      <c r="D39" s="42"/>
      <c r="E39" s="42"/>
      <c r="F39" s="42"/>
      <c r="G39" s="42"/>
      <c r="H39" s="71">
        <v>2</v>
      </c>
      <c r="I39" s="70"/>
      <c r="J39" s="71">
        <v>2</v>
      </c>
      <c r="K39" s="71"/>
      <c r="L39" s="70"/>
      <c r="M39" s="68"/>
      <c r="N39" s="69">
        <f>N40+N48+N51+N55+N61+N66+N69+N77</f>
        <v>485290</v>
      </c>
      <c r="O39" s="69">
        <f>O40+O48+O51+O55+O61+O66+O69+O77</f>
        <v>479090</v>
      </c>
      <c r="P39" s="57"/>
      <c r="Q39" s="58"/>
      <c r="R39" s="57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>
        <v>1</v>
      </c>
      <c r="L40" s="70"/>
      <c r="M40" s="68"/>
      <c r="N40" s="69">
        <f>SUM(N41:N47)</f>
        <v>356566</v>
      </c>
      <c r="O40" s="69">
        <f>SUM(O41:O47)</f>
        <v>356566</v>
      </c>
      <c r="P40" s="57"/>
      <c r="Q40" s="58"/>
      <c r="R40" s="57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2</v>
      </c>
      <c r="K41" s="70">
        <v>1</v>
      </c>
      <c r="L41" s="70">
        <v>2</v>
      </c>
      <c r="M41" s="68">
        <v>1</v>
      </c>
      <c r="N41" s="72">
        <v>0</v>
      </c>
      <c r="O41" s="73">
        <v>0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3</v>
      </c>
      <c r="M42" s="68">
        <v>1</v>
      </c>
      <c r="N42" s="72">
        <v>0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>
        <v>9995</v>
      </c>
      <c r="H43" s="70">
        <v>2</v>
      </c>
      <c r="I43" s="70"/>
      <c r="J43" s="70">
        <v>2</v>
      </c>
      <c r="K43" s="70">
        <v>1</v>
      </c>
      <c r="L43" s="70">
        <v>4</v>
      </c>
      <c r="M43" s="68">
        <v>1</v>
      </c>
      <c r="N43" s="72">
        <v>16188</v>
      </c>
      <c r="O43" s="73">
        <v>16188</v>
      </c>
      <c r="Q43" s="56"/>
    </row>
    <row r="44" spans="1:17" ht="23.25">
      <c r="A44" s="42"/>
      <c r="B44" s="42"/>
      <c r="C44" s="42"/>
      <c r="D44" s="42"/>
      <c r="E44" s="42"/>
      <c r="F44" s="42"/>
      <c r="G44" s="42"/>
      <c r="H44" s="70">
        <v>2</v>
      </c>
      <c r="I44" s="70"/>
      <c r="J44" s="70">
        <v>2</v>
      </c>
      <c r="K44" s="70">
        <v>1</v>
      </c>
      <c r="L44" s="70">
        <v>6</v>
      </c>
      <c r="M44" s="68">
        <v>1</v>
      </c>
      <c r="N44" s="72">
        <v>290035</v>
      </c>
      <c r="O44" s="73">
        <v>290035</v>
      </c>
      <c r="Q44" s="56"/>
    </row>
    <row r="45" spans="1:17" ht="23.25">
      <c r="A45" s="42"/>
      <c r="B45" s="42"/>
      <c r="C45" s="42"/>
      <c r="D45" s="42"/>
      <c r="E45" s="42"/>
      <c r="F45" s="42"/>
      <c r="G45" s="42"/>
      <c r="H45" s="70">
        <v>2</v>
      </c>
      <c r="I45" s="70"/>
      <c r="J45" s="70">
        <v>2</v>
      </c>
      <c r="K45" s="70">
        <v>1</v>
      </c>
      <c r="L45" s="70">
        <v>6</v>
      </c>
      <c r="M45" s="68">
        <v>1</v>
      </c>
      <c r="N45" s="72">
        <v>155</v>
      </c>
      <c r="O45" s="73">
        <v>155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9998</v>
      </c>
      <c r="H46" s="70">
        <v>2</v>
      </c>
      <c r="I46" s="70"/>
      <c r="J46" s="70">
        <v>2</v>
      </c>
      <c r="K46" s="70">
        <v>1</v>
      </c>
      <c r="L46" s="70">
        <v>7</v>
      </c>
      <c r="M46" s="68">
        <v>1</v>
      </c>
      <c r="N46" s="72">
        <v>188</v>
      </c>
      <c r="O46" s="73">
        <v>188</v>
      </c>
      <c r="Q46" s="56"/>
    </row>
    <row r="47" spans="1:17" ht="23.25">
      <c r="A47" s="42"/>
      <c r="B47" s="42"/>
      <c r="C47" s="42"/>
      <c r="D47" s="42"/>
      <c r="E47" s="42"/>
      <c r="F47" s="42"/>
      <c r="G47" s="42"/>
      <c r="H47" s="70">
        <v>2</v>
      </c>
      <c r="I47" s="70"/>
      <c r="J47" s="70">
        <v>2</v>
      </c>
      <c r="K47" s="70">
        <v>1</v>
      </c>
      <c r="L47" s="70">
        <v>7</v>
      </c>
      <c r="M47" s="68">
        <v>1</v>
      </c>
      <c r="N47" s="72">
        <v>50000</v>
      </c>
      <c r="O47" s="73">
        <v>50000</v>
      </c>
      <c r="Q47" s="56"/>
    </row>
    <row r="48" spans="1:17" ht="23.25">
      <c r="A48" s="42"/>
      <c r="B48" s="42"/>
      <c r="C48" s="42"/>
      <c r="D48" s="42"/>
      <c r="E48" s="42"/>
      <c r="F48" s="42"/>
      <c r="G48" s="42"/>
      <c r="H48" s="71">
        <v>2</v>
      </c>
      <c r="I48" s="70"/>
      <c r="J48" s="71">
        <v>2</v>
      </c>
      <c r="K48" s="71">
        <v>2</v>
      </c>
      <c r="L48" s="71"/>
      <c r="M48" s="74"/>
      <c r="N48" s="69">
        <f>SUM(N49:N50)</f>
        <v>0</v>
      </c>
      <c r="O48" s="69">
        <f>SUM(O49:O50)</f>
        <v>0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0">
        <v>2</v>
      </c>
      <c r="I49" s="70"/>
      <c r="J49" s="70">
        <v>2</v>
      </c>
      <c r="K49" s="70">
        <v>2</v>
      </c>
      <c r="L49" s="70">
        <v>1</v>
      </c>
      <c r="M49" s="68">
        <v>1</v>
      </c>
      <c r="N49" s="72">
        <v>0</v>
      </c>
      <c r="O49" s="73"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2</v>
      </c>
      <c r="L50" s="70">
        <v>2</v>
      </c>
      <c r="M50" s="68">
        <v>1</v>
      </c>
      <c r="N50" s="72">
        <v>0</v>
      </c>
      <c r="O50" s="73">
        <v>0</v>
      </c>
      <c r="P50" s="57"/>
      <c r="Q50" s="60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1"/>
      <c r="J51" s="71">
        <v>2</v>
      </c>
      <c r="K51" s="71">
        <v>3</v>
      </c>
      <c r="L51" s="71"/>
      <c r="M51" s="74"/>
      <c r="N51" s="75">
        <f>N52+N53+N54</f>
        <v>14850</v>
      </c>
      <c r="O51" s="75">
        <f>O52+O53+O54</f>
        <v>14850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9995</v>
      </c>
      <c r="H52" s="70">
        <v>2</v>
      </c>
      <c r="I52" s="70"/>
      <c r="J52" s="70">
        <v>2</v>
      </c>
      <c r="K52" s="70">
        <v>3</v>
      </c>
      <c r="L52" s="70">
        <v>1</v>
      </c>
      <c r="M52" s="68"/>
      <c r="N52" s="72">
        <v>14850</v>
      </c>
      <c r="O52" s="73">
        <v>14850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3</v>
      </c>
      <c r="L53" s="70">
        <v>2</v>
      </c>
      <c r="M53" s="68"/>
      <c r="N53" s="72">
        <v>0</v>
      </c>
      <c r="O53" s="73"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/>
      <c r="H54" s="70">
        <v>2</v>
      </c>
      <c r="I54" s="70"/>
      <c r="J54" s="70">
        <v>2</v>
      </c>
      <c r="K54" s="70">
        <v>3</v>
      </c>
      <c r="L54" s="70">
        <v>2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1">
        <v>2</v>
      </c>
      <c r="I55" s="71"/>
      <c r="J55" s="71">
        <v>2</v>
      </c>
      <c r="K55" s="71">
        <v>4</v>
      </c>
      <c r="L55" s="71"/>
      <c r="M55" s="74"/>
      <c r="N55" s="69">
        <f>N56+N57+N58+N59+N60</f>
        <v>4940</v>
      </c>
      <c r="O55" s="69">
        <f>O56+O57+O58+O59+O60</f>
        <v>4940</v>
      </c>
      <c r="Q55" s="56"/>
    </row>
    <row r="56" spans="1:17" ht="23.25">
      <c r="A56" s="42"/>
      <c r="B56" s="42"/>
      <c r="C56" s="42"/>
      <c r="D56" s="42"/>
      <c r="E56" s="42"/>
      <c r="F56" s="42"/>
      <c r="G56" s="42">
        <v>9995</v>
      </c>
      <c r="H56" s="70">
        <v>2</v>
      </c>
      <c r="I56" s="70"/>
      <c r="J56" s="70">
        <v>2</v>
      </c>
      <c r="K56" s="70">
        <v>4</v>
      </c>
      <c r="L56" s="70">
        <v>1</v>
      </c>
      <c r="M56" s="68">
        <v>1</v>
      </c>
      <c r="N56" s="72">
        <v>100</v>
      </c>
      <c r="O56" s="73">
        <v>100</v>
      </c>
      <c r="Q56" s="56"/>
    </row>
    <row r="57" spans="1:17" ht="23.25">
      <c r="A57" s="42"/>
      <c r="B57" s="42"/>
      <c r="C57" s="42"/>
      <c r="D57" s="42"/>
      <c r="E57" s="42"/>
      <c r="F57" s="42"/>
      <c r="G57" s="42">
        <v>9995</v>
      </c>
      <c r="H57" s="70">
        <v>2</v>
      </c>
      <c r="I57" s="70"/>
      <c r="J57" s="70">
        <v>2</v>
      </c>
      <c r="K57" s="70">
        <v>4</v>
      </c>
      <c r="L57" s="70">
        <v>2</v>
      </c>
      <c r="M57" s="68">
        <v>1</v>
      </c>
      <c r="N57" s="72">
        <v>1500</v>
      </c>
      <c r="O57" s="73">
        <v>1500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3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>
        <v>9995</v>
      </c>
      <c r="H59" s="70">
        <v>2</v>
      </c>
      <c r="I59" s="70"/>
      <c r="J59" s="70">
        <v>2</v>
      </c>
      <c r="K59" s="70">
        <v>4</v>
      </c>
      <c r="L59" s="70">
        <v>4</v>
      </c>
      <c r="M59" s="68">
        <v>1</v>
      </c>
      <c r="N59" s="72">
        <v>3340</v>
      </c>
      <c r="O59" s="73">
        <v>3340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4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1">
        <v>2</v>
      </c>
      <c r="I61" s="70"/>
      <c r="J61" s="71">
        <v>2</v>
      </c>
      <c r="K61" s="71">
        <v>5</v>
      </c>
      <c r="L61" s="71"/>
      <c r="M61" s="74"/>
      <c r="N61" s="75">
        <f>N62+N64+N63+N65</f>
        <v>12920</v>
      </c>
      <c r="O61" s="75">
        <f>O62+O64+O63+O65</f>
        <v>11902</v>
      </c>
      <c r="Q61" s="56"/>
    </row>
    <row r="62" spans="1:18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5</v>
      </c>
      <c r="L62" s="70">
        <v>2</v>
      </c>
      <c r="M62" s="68">
        <v>1</v>
      </c>
      <c r="N62" s="72">
        <v>2920</v>
      </c>
      <c r="O62" s="73">
        <v>2102</v>
      </c>
      <c r="Q62" s="47"/>
      <c r="R62" s="47"/>
    </row>
    <row r="63" spans="1:18" ht="23.25">
      <c r="A63" s="42"/>
      <c r="B63" s="42"/>
      <c r="C63" s="42"/>
      <c r="D63" s="42"/>
      <c r="E63" s="42"/>
      <c r="F63" s="42"/>
      <c r="G63" s="42"/>
      <c r="H63" s="70">
        <v>2</v>
      </c>
      <c r="I63" s="70"/>
      <c r="J63" s="70">
        <v>2</v>
      </c>
      <c r="K63" s="70">
        <v>5</v>
      </c>
      <c r="L63" s="70">
        <v>6</v>
      </c>
      <c r="M63" s="68">
        <v>1</v>
      </c>
      <c r="N63" s="72">
        <v>10000</v>
      </c>
      <c r="O63" s="73">
        <v>9800</v>
      </c>
      <c r="Q63" s="47"/>
      <c r="R63" s="47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8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8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1">
        <v>2</v>
      </c>
      <c r="I66" s="70"/>
      <c r="J66" s="71">
        <v>2</v>
      </c>
      <c r="K66" s="71">
        <v>6</v>
      </c>
      <c r="L66" s="71"/>
      <c r="M66" s="74"/>
      <c r="N66" s="69">
        <f>SUM(N67:N68)</f>
        <v>0</v>
      </c>
      <c r="O66" s="69">
        <f>SUM(O67:O68)</f>
        <v>0</v>
      </c>
      <c r="P66" s="47"/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6</v>
      </c>
      <c r="L67" s="70">
        <v>3</v>
      </c>
      <c r="M67" s="68">
        <v>1</v>
      </c>
      <c r="N67" s="72">
        <v>0</v>
      </c>
      <c r="O67" s="73"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>
        <v>9995</v>
      </c>
      <c r="H68" s="70">
        <v>2</v>
      </c>
      <c r="I68" s="70"/>
      <c r="J68" s="70">
        <v>2</v>
      </c>
      <c r="K68" s="70">
        <v>6</v>
      </c>
      <c r="L68" s="70">
        <v>3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20" ht="23.25">
      <c r="A69" s="42"/>
      <c r="B69" s="42"/>
      <c r="C69" s="42"/>
      <c r="D69" s="42"/>
      <c r="E69" s="42"/>
      <c r="F69" s="42"/>
      <c r="G69" s="42"/>
      <c r="H69" s="71">
        <v>2</v>
      </c>
      <c r="I69" s="71"/>
      <c r="J69" s="71">
        <v>2</v>
      </c>
      <c r="K69" s="71">
        <v>7</v>
      </c>
      <c r="L69" s="71"/>
      <c r="M69" s="74"/>
      <c r="N69" s="75">
        <f>N70+N71+N72+N73+N74+N76+N75</f>
        <v>72072</v>
      </c>
      <c r="O69" s="75">
        <f>O70+O71+O72+O73+O74+O76+O75</f>
        <v>68124</v>
      </c>
      <c r="P69" s="75">
        <f>P70+P71+P72+P73+P74+P76</f>
        <v>0</v>
      </c>
      <c r="Q69" s="75">
        <f>Q70+Q71+Q72+Q73+Q74+Q76</f>
        <v>0</v>
      </c>
      <c r="R69" s="75">
        <f>R70+R71+R72+R73+R74+R76</f>
        <v>0</v>
      </c>
      <c r="S69" s="75">
        <f>S70+S71+S72+S73+S74+S76</f>
        <v>0</v>
      </c>
      <c r="T69" s="75">
        <f>T70+T71+T72+T73+T74+T76</f>
        <v>0</v>
      </c>
    </row>
    <row r="70" spans="1:18" ht="23.25">
      <c r="A70" s="42"/>
      <c r="B70" s="42"/>
      <c r="C70" s="42"/>
      <c r="D70" s="42"/>
      <c r="E70" s="42"/>
      <c r="F70" s="42"/>
      <c r="G70" s="42">
        <v>9995</v>
      </c>
      <c r="H70" s="70">
        <v>2</v>
      </c>
      <c r="I70" s="70"/>
      <c r="J70" s="70">
        <v>2</v>
      </c>
      <c r="K70" s="70">
        <v>7</v>
      </c>
      <c r="L70" s="70">
        <v>1</v>
      </c>
      <c r="M70" s="68">
        <v>1</v>
      </c>
      <c r="N70" s="77">
        <v>20957</v>
      </c>
      <c r="O70" s="78">
        <v>18861</v>
      </c>
      <c r="P70" s="47"/>
      <c r="Q70" s="47"/>
      <c r="R70" s="47"/>
    </row>
    <row r="71" spans="1:18" ht="23.25">
      <c r="A71" s="42"/>
      <c r="B71" s="42"/>
      <c r="C71" s="42"/>
      <c r="D71" s="42"/>
      <c r="E71" s="42"/>
      <c r="F71" s="42"/>
      <c r="G71" s="42">
        <v>9995</v>
      </c>
      <c r="H71" s="70">
        <v>2</v>
      </c>
      <c r="I71" s="70"/>
      <c r="J71" s="70">
        <v>2</v>
      </c>
      <c r="K71" s="70">
        <v>7</v>
      </c>
      <c r="L71" s="70">
        <v>1</v>
      </c>
      <c r="M71" s="68">
        <v>6</v>
      </c>
      <c r="N71" s="72">
        <v>0</v>
      </c>
      <c r="O71" s="73">
        <v>0</v>
      </c>
      <c r="P71" s="59"/>
      <c r="Q71" s="59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7</v>
      </c>
      <c r="N72" s="72">
        <v>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2</v>
      </c>
      <c r="M73" s="68">
        <v>2</v>
      </c>
      <c r="N73" s="72">
        <v>6815</v>
      </c>
      <c r="O73" s="73">
        <v>6477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>
        <v>9995</v>
      </c>
      <c r="H74" s="70">
        <v>2</v>
      </c>
      <c r="I74" s="70"/>
      <c r="J74" s="70">
        <v>2</v>
      </c>
      <c r="K74" s="70">
        <v>7</v>
      </c>
      <c r="L74" s="70">
        <v>2</v>
      </c>
      <c r="M74" s="68">
        <v>5</v>
      </c>
      <c r="N74" s="72">
        <v>6490</v>
      </c>
      <c r="O74" s="73">
        <v>6215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6</v>
      </c>
      <c r="N75" s="72">
        <v>37810</v>
      </c>
      <c r="O75" s="73">
        <v>36571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/>
      <c r="H76" s="70">
        <v>2</v>
      </c>
      <c r="I76" s="70"/>
      <c r="J76" s="70">
        <v>2</v>
      </c>
      <c r="K76" s="70">
        <v>7</v>
      </c>
      <c r="L76" s="70">
        <v>3</v>
      </c>
      <c r="M76" s="68"/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1">
        <v>2</v>
      </c>
      <c r="I77" s="70"/>
      <c r="J77" s="71">
        <v>2</v>
      </c>
      <c r="K77" s="71">
        <v>8</v>
      </c>
      <c r="L77" s="70"/>
      <c r="M77" s="68"/>
      <c r="N77" s="69">
        <f>SUM(N78:N82)+N83+N84+N85+N86+N87</f>
        <v>23942</v>
      </c>
      <c r="O77" s="69">
        <f>SUM(O78:O82)+O83+O84+O85+O86+O87</f>
        <v>22708</v>
      </c>
      <c r="P77" s="47"/>
      <c r="Q77" s="47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0">
        <v>2</v>
      </c>
      <c r="I78" s="70"/>
      <c r="J78" s="70">
        <v>2</v>
      </c>
      <c r="K78" s="70">
        <v>8</v>
      </c>
      <c r="L78" s="70">
        <v>1</v>
      </c>
      <c r="M78" s="68"/>
      <c r="N78" s="72">
        <v>0</v>
      </c>
      <c r="O78" s="73"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151">
        <v>5793</v>
      </c>
      <c r="O79" s="73">
        <v>5793</v>
      </c>
      <c r="P79" s="59"/>
      <c r="Q79" s="59"/>
      <c r="R79" s="59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2</v>
      </c>
      <c r="N80" s="72">
        <v>2000</v>
      </c>
      <c r="O80" s="73">
        <v>1960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0</v>
      </c>
      <c r="O82" s="73">
        <v>0</v>
      </c>
      <c r="P82" s="47"/>
      <c r="Q82" s="47"/>
      <c r="R82" s="47"/>
    </row>
    <row r="83" spans="1:18" ht="23.25">
      <c r="A83" s="42"/>
      <c r="B83" s="146"/>
      <c r="C83" s="146"/>
      <c r="D83" s="42"/>
      <c r="E83" s="146"/>
      <c r="F83" s="146"/>
      <c r="G83" s="146"/>
      <c r="H83" s="70">
        <v>2</v>
      </c>
      <c r="I83" s="70"/>
      <c r="J83" s="70">
        <v>2</v>
      </c>
      <c r="K83" s="70">
        <v>8</v>
      </c>
      <c r="L83" s="70">
        <v>7</v>
      </c>
      <c r="M83" s="68">
        <v>4</v>
      </c>
      <c r="N83" s="72">
        <v>4659</v>
      </c>
      <c r="O83" s="73">
        <v>4659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>
        <v>100</v>
      </c>
      <c r="H84" s="70">
        <v>2</v>
      </c>
      <c r="I84" s="70"/>
      <c r="J84" s="70">
        <v>2</v>
      </c>
      <c r="K84" s="70">
        <v>8</v>
      </c>
      <c r="L84" s="70">
        <v>7</v>
      </c>
      <c r="M84" s="68">
        <v>5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>
        <v>100</v>
      </c>
      <c r="H85" s="70">
        <v>2</v>
      </c>
      <c r="I85" s="70"/>
      <c r="J85" s="70">
        <v>2</v>
      </c>
      <c r="K85" s="70">
        <v>8</v>
      </c>
      <c r="L85" s="70">
        <v>7</v>
      </c>
      <c r="M85" s="68">
        <v>6</v>
      </c>
      <c r="N85" s="72">
        <v>11490</v>
      </c>
      <c r="O85" s="73">
        <v>10296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>
        <v>70</v>
      </c>
      <c r="H86" s="70">
        <v>2</v>
      </c>
      <c r="I86" s="70"/>
      <c r="J86" s="70">
        <v>2</v>
      </c>
      <c r="K86" s="70">
        <v>8</v>
      </c>
      <c r="L86" s="70">
        <v>7</v>
      </c>
      <c r="M86" s="68">
        <v>6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>
        <v>9995</v>
      </c>
      <c r="H87" s="70">
        <v>2</v>
      </c>
      <c r="I87" s="70"/>
      <c r="J87" s="70">
        <v>2</v>
      </c>
      <c r="K87" s="70">
        <v>8</v>
      </c>
      <c r="L87" s="70">
        <v>8</v>
      </c>
      <c r="M87" s="68">
        <v>3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/>
      <c r="I88" s="70"/>
      <c r="J88" s="70"/>
      <c r="K88" s="70"/>
      <c r="L88" s="70"/>
      <c r="M88" s="68"/>
      <c r="N88" s="72"/>
      <c r="O88" s="73"/>
      <c r="P88" s="47"/>
      <c r="Q88" s="47"/>
      <c r="R88" s="47"/>
    </row>
    <row r="89" spans="1:18" ht="24" thickBot="1">
      <c r="A89" s="115"/>
      <c r="B89" s="116"/>
      <c r="C89" s="116"/>
      <c r="D89" s="115"/>
      <c r="E89" s="116"/>
      <c r="F89" s="116"/>
      <c r="G89" s="116"/>
      <c r="H89" s="182" t="s">
        <v>30</v>
      </c>
      <c r="I89" s="182"/>
      <c r="J89" s="182"/>
      <c r="K89" s="182"/>
      <c r="L89" s="182"/>
      <c r="M89" s="79"/>
      <c r="N89" s="80">
        <f>N16+N39</f>
        <v>6690033</v>
      </c>
      <c r="O89" s="80">
        <f>O16+O39</f>
        <v>6681721</v>
      </c>
      <c r="P89" s="47"/>
      <c r="Q89" s="47"/>
      <c r="R89" s="47"/>
    </row>
    <row r="90" spans="1:18" ht="15.75" thickTop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7"/>
      <c r="O90" s="117"/>
      <c r="P90" s="47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7"/>
      <c r="O91" s="117"/>
      <c r="P91" s="47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</row>
    <row r="104" spans="1:15" ht="15.75">
      <c r="A104" s="208" t="s">
        <v>21</v>
      </c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10"/>
    </row>
    <row r="105" spans="1:15" ht="15.75">
      <c r="A105" s="120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211" t="s">
        <v>26</v>
      </c>
      <c r="O105" s="212"/>
    </row>
    <row r="106" spans="1:15" ht="15.75">
      <c r="A106" s="12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21"/>
    </row>
    <row r="107" spans="1:15" ht="15">
      <c r="A107" s="126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27"/>
    </row>
    <row r="108" spans="1:15" ht="15.75">
      <c r="A108" s="128" t="s">
        <v>28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213" t="s">
        <v>27</v>
      </c>
      <c r="O108" s="214"/>
    </row>
    <row r="109" spans="1:15" ht="15.75">
      <c r="A109" s="128" t="s">
        <v>29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2"/>
      <c r="N109" s="129" t="s">
        <v>2</v>
      </c>
      <c r="O109" s="130"/>
    </row>
    <row r="110" spans="1:15" ht="15.75">
      <c r="A110" s="128" t="s">
        <v>41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129" t="s">
        <v>1</v>
      </c>
      <c r="O110" s="130"/>
    </row>
    <row r="111" spans="1:15" ht="15.75">
      <c r="A111" s="128" t="s">
        <v>38</v>
      </c>
      <c r="B111" s="114"/>
      <c r="C111" s="114"/>
      <c r="D111" s="114"/>
      <c r="E111" s="112"/>
      <c r="F111" s="112"/>
      <c r="G111" s="112"/>
      <c r="H111" s="112"/>
      <c r="I111" s="112"/>
      <c r="J111" s="112"/>
      <c r="K111" s="112"/>
      <c r="L111" s="112"/>
      <c r="M111" s="112"/>
      <c r="N111" s="131" t="s">
        <v>0</v>
      </c>
      <c r="O111" s="132"/>
    </row>
    <row r="112" spans="1:15" ht="16.5" thickBot="1">
      <c r="A112" s="133" t="s">
        <v>39</v>
      </c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4"/>
      <c r="O112" s="136"/>
    </row>
    <row r="113" spans="1:15" ht="15.75" thickBot="1">
      <c r="A113" s="137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12"/>
      <c r="N113" s="135"/>
      <c r="O113" s="137"/>
    </row>
    <row r="114" spans="1:15" ht="15.75">
      <c r="A114" s="194" t="s">
        <v>23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6"/>
      <c r="M114" s="195" t="s">
        <v>20</v>
      </c>
      <c r="N114" s="195"/>
      <c r="O114" s="197"/>
    </row>
    <row r="115" spans="1:15" ht="15.75">
      <c r="A115" s="198" t="s">
        <v>18</v>
      </c>
      <c r="B115" s="199"/>
      <c r="C115" s="198"/>
      <c r="D115" s="198"/>
      <c r="E115" s="198"/>
      <c r="F115" s="198"/>
      <c r="G115" s="198"/>
      <c r="H115" s="198"/>
      <c r="I115" s="198"/>
      <c r="J115" s="200" t="s">
        <v>6</v>
      </c>
      <c r="K115" s="201"/>
      <c r="L115" s="202"/>
      <c r="M115" s="118" t="s">
        <v>11</v>
      </c>
      <c r="N115" s="105" t="s">
        <v>12</v>
      </c>
      <c r="O115" s="121" t="s">
        <v>13</v>
      </c>
    </row>
    <row r="116" spans="1:15" ht="48" thickBot="1">
      <c r="A116" s="106" t="s">
        <v>3</v>
      </c>
      <c r="B116" s="107" t="s">
        <v>25</v>
      </c>
      <c r="C116" s="106" t="s">
        <v>4</v>
      </c>
      <c r="D116" s="106" t="s">
        <v>22</v>
      </c>
      <c r="E116" s="139" t="s">
        <v>14</v>
      </c>
      <c r="F116" s="106" t="s">
        <v>10</v>
      </c>
      <c r="G116" s="106" t="s">
        <v>5</v>
      </c>
      <c r="H116" s="106" t="s">
        <v>32</v>
      </c>
      <c r="I116" s="108"/>
      <c r="J116" s="106" t="s">
        <v>7</v>
      </c>
      <c r="K116" s="108" t="s">
        <v>8</v>
      </c>
      <c r="L116" s="108" t="s">
        <v>9</v>
      </c>
      <c r="M116" s="109" t="s">
        <v>16</v>
      </c>
      <c r="N116" s="140" t="s">
        <v>17</v>
      </c>
      <c r="O116" s="141" t="s">
        <v>24</v>
      </c>
    </row>
    <row r="117" spans="1:15" ht="26.25">
      <c r="A117" s="113"/>
      <c r="B117" s="113"/>
      <c r="C117" s="113"/>
      <c r="D117" s="113"/>
      <c r="E117" s="113"/>
      <c r="F117" s="113"/>
      <c r="G117" s="113"/>
      <c r="H117" s="87">
        <v>2</v>
      </c>
      <c r="I117" s="86"/>
      <c r="J117" s="87">
        <v>3</v>
      </c>
      <c r="K117" s="86"/>
      <c r="L117" s="86"/>
      <c r="M117" s="84"/>
      <c r="N117" s="85">
        <f>N118+N127+N132+N137+N141+N146+N157+N174</f>
        <v>760990</v>
      </c>
      <c r="O117" s="85">
        <f>O118+O127+O132+O137+O141+O146+O157+O174</f>
        <v>515497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1">
        <v>2</v>
      </c>
      <c r="I118" s="70"/>
      <c r="J118" s="71">
        <v>3</v>
      </c>
      <c r="K118" s="71">
        <v>1</v>
      </c>
      <c r="L118" s="71"/>
      <c r="M118" s="74"/>
      <c r="N118" s="69">
        <f>SUM(N119:N124)+N125+N126</f>
        <v>103546</v>
      </c>
      <c r="O118" s="69">
        <f>SUM(O119:O124)+O125+O126</f>
        <v>72559</v>
      </c>
    </row>
    <row r="119" spans="1:15" ht="23.25">
      <c r="A119" s="70"/>
      <c r="B119" s="70"/>
      <c r="C119" s="70"/>
      <c r="D119" s="70"/>
      <c r="E119" s="70"/>
      <c r="F119" s="70"/>
      <c r="G119" s="70">
        <v>9998</v>
      </c>
      <c r="H119" s="70">
        <v>2</v>
      </c>
      <c r="I119" s="70"/>
      <c r="J119" s="70">
        <v>3</v>
      </c>
      <c r="K119" s="70">
        <v>1</v>
      </c>
      <c r="L119" s="70">
        <v>1</v>
      </c>
      <c r="M119" s="68">
        <v>1</v>
      </c>
      <c r="N119" s="81">
        <v>26550</v>
      </c>
      <c r="O119" s="72">
        <v>0</v>
      </c>
    </row>
    <row r="120" spans="1:15" ht="23.25">
      <c r="A120" s="70"/>
      <c r="B120" s="70"/>
      <c r="C120" s="70"/>
      <c r="D120" s="70"/>
      <c r="E120" s="70"/>
      <c r="F120" s="70"/>
      <c r="G120" s="70">
        <v>9998</v>
      </c>
      <c r="H120" s="70">
        <v>2</v>
      </c>
      <c r="I120" s="70"/>
      <c r="J120" s="70">
        <v>3</v>
      </c>
      <c r="K120" s="70">
        <v>1</v>
      </c>
      <c r="L120" s="70">
        <v>1</v>
      </c>
      <c r="M120" s="68">
        <v>1</v>
      </c>
      <c r="N120" s="81">
        <v>75496</v>
      </c>
      <c r="O120" s="72">
        <v>71059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0">
        <v>2</v>
      </c>
      <c r="I121" s="70"/>
      <c r="J121" s="70">
        <v>3</v>
      </c>
      <c r="K121" s="70">
        <v>1</v>
      </c>
      <c r="L121" s="70">
        <v>2</v>
      </c>
      <c r="M121" s="68"/>
      <c r="N121" s="81">
        <v>0</v>
      </c>
      <c r="O121" s="72">
        <v>0</v>
      </c>
    </row>
    <row r="122" spans="1:15" ht="23.25">
      <c r="A122" s="68"/>
      <c r="B122" s="68"/>
      <c r="C122" s="68"/>
      <c r="D122" s="68"/>
      <c r="E122" s="68"/>
      <c r="F122" s="68"/>
      <c r="G122" s="68"/>
      <c r="H122" s="68">
        <v>2</v>
      </c>
      <c r="I122" s="68"/>
      <c r="J122" s="68">
        <v>3</v>
      </c>
      <c r="K122" s="68">
        <v>1</v>
      </c>
      <c r="L122" s="68">
        <v>2</v>
      </c>
      <c r="M122" s="68">
        <v>1</v>
      </c>
      <c r="N122" s="81">
        <v>0</v>
      </c>
      <c r="O122" s="72">
        <v>0</v>
      </c>
    </row>
    <row r="123" spans="1:15" ht="23.25">
      <c r="A123" s="68">
        <v>11</v>
      </c>
      <c r="B123" s="68"/>
      <c r="C123" s="68"/>
      <c r="D123" s="68">
        <v>1</v>
      </c>
      <c r="E123" s="68"/>
      <c r="F123" s="68"/>
      <c r="G123" s="68"/>
      <c r="H123" s="68">
        <v>2</v>
      </c>
      <c r="I123" s="68"/>
      <c r="J123" s="68">
        <v>3</v>
      </c>
      <c r="K123" s="68">
        <v>1</v>
      </c>
      <c r="L123" s="68">
        <v>2</v>
      </c>
      <c r="M123" s="68">
        <v>1</v>
      </c>
      <c r="N123" s="77">
        <v>0</v>
      </c>
      <c r="O123" s="77">
        <v>0</v>
      </c>
    </row>
    <row r="124" spans="1:15" ht="23.25">
      <c r="A124" s="70"/>
      <c r="B124" s="70"/>
      <c r="C124" s="70"/>
      <c r="D124" s="70"/>
      <c r="E124" s="70"/>
      <c r="F124" s="82"/>
      <c r="G124" s="82">
        <v>100</v>
      </c>
      <c r="H124" s="82">
        <v>2</v>
      </c>
      <c r="I124" s="68"/>
      <c r="J124" s="70">
        <v>3</v>
      </c>
      <c r="K124" s="82">
        <v>1</v>
      </c>
      <c r="L124" s="68">
        <v>3</v>
      </c>
      <c r="M124" s="68">
        <v>1</v>
      </c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>
        <v>9998</v>
      </c>
      <c r="H125" s="82">
        <v>2</v>
      </c>
      <c r="I125" s="68"/>
      <c r="J125" s="70">
        <v>3</v>
      </c>
      <c r="K125" s="82">
        <v>1</v>
      </c>
      <c r="L125" s="68">
        <v>3</v>
      </c>
      <c r="M125" s="68">
        <v>2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>
        <v>9998</v>
      </c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3</v>
      </c>
      <c r="N126" s="77">
        <v>1500</v>
      </c>
      <c r="O126" s="77">
        <v>1500</v>
      </c>
    </row>
    <row r="127" spans="1:15" ht="23.25">
      <c r="A127" s="70">
        <v>11</v>
      </c>
      <c r="B127" s="70"/>
      <c r="C127" s="70"/>
      <c r="D127" s="70">
        <v>1</v>
      </c>
      <c r="E127" s="70"/>
      <c r="F127" s="82">
        <v>331</v>
      </c>
      <c r="G127" s="82"/>
      <c r="H127" s="147">
        <v>2</v>
      </c>
      <c r="I127" s="74"/>
      <c r="J127" s="71">
        <v>3</v>
      </c>
      <c r="K127" s="147">
        <v>2</v>
      </c>
      <c r="L127" s="74"/>
      <c r="M127" s="68"/>
      <c r="N127" s="69">
        <f>N128+N129+N130+N131</f>
        <v>0</v>
      </c>
      <c r="O127" s="69">
        <f>O128+O129+O130+O131</f>
        <v>0</v>
      </c>
    </row>
    <row r="128" spans="1:15" ht="23.25">
      <c r="A128" s="70"/>
      <c r="B128" s="70"/>
      <c r="C128" s="70"/>
      <c r="D128" s="70"/>
      <c r="E128" s="70"/>
      <c r="F128" s="82"/>
      <c r="G128" s="82">
        <v>9995</v>
      </c>
      <c r="H128" s="70">
        <v>2</v>
      </c>
      <c r="I128" s="82"/>
      <c r="J128" s="70">
        <v>3</v>
      </c>
      <c r="K128" s="70">
        <v>2</v>
      </c>
      <c r="L128" s="70">
        <v>1</v>
      </c>
      <c r="M128" s="68"/>
      <c r="N128" s="77">
        <v>0</v>
      </c>
      <c r="O128" s="77">
        <v>0</v>
      </c>
    </row>
    <row r="129" spans="1:15" ht="23.25">
      <c r="A129" s="70"/>
      <c r="B129" s="70"/>
      <c r="C129" s="70"/>
      <c r="D129" s="70"/>
      <c r="E129" s="70"/>
      <c r="F129" s="82"/>
      <c r="G129" s="82">
        <v>9995</v>
      </c>
      <c r="H129" s="70">
        <v>2</v>
      </c>
      <c r="I129" s="82"/>
      <c r="J129" s="70">
        <v>3</v>
      </c>
      <c r="K129" s="70">
        <v>2</v>
      </c>
      <c r="L129" s="70">
        <v>2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>
        <v>9998</v>
      </c>
      <c r="H130" s="70">
        <v>2</v>
      </c>
      <c r="I130" s="82"/>
      <c r="J130" s="70">
        <v>3</v>
      </c>
      <c r="K130" s="70">
        <v>2</v>
      </c>
      <c r="L130" s="70">
        <v>3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4</v>
      </c>
      <c r="M131" s="68"/>
      <c r="N131" s="77">
        <v>0</v>
      </c>
      <c r="O131" s="77">
        <v>0</v>
      </c>
    </row>
    <row r="132" spans="1:16" ht="23.25">
      <c r="A132" s="70"/>
      <c r="B132" s="70"/>
      <c r="C132" s="70"/>
      <c r="D132" s="70"/>
      <c r="E132" s="70"/>
      <c r="F132" s="82"/>
      <c r="G132" s="82"/>
      <c r="H132" s="71">
        <v>2</v>
      </c>
      <c r="I132" s="147"/>
      <c r="J132" s="71">
        <v>3</v>
      </c>
      <c r="K132" s="71">
        <v>3</v>
      </c>
      <c r="L132" s="70"/>
      <c r="M132" s="68"/>
      <c r="N132" s="69">
        <f>SUM(N133:N136)</f>
        <v>3226</v>
      </c>
      <c r="O132" s="69">
        <f>SUM(O133:O136)</f>
        <v>3226</v>
      </c>
      <c r="P132" s="44">
        <f>P133+P135+P136</f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70">
        <v>2</v>
      </c>
      <c r="I133" s="82"/>
      <c r="J133" s="70">
        <v>3</v>
      </c>
      <c r="K133" s="70">
        <v>3</v>
      </c>
      <c r="L133" s="70">
        <v>1</v>
      </c>
      <c r="M133" s="68"/>
      <c r="N133" s="77">
        <v>0</v>
      </c>
      <c r="O133" s="77"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82">
        <v>2</v>
      </c>
      <c r="I134" s="68"/>
      <c r="J134" s="70">
        <v>3</v>
      </c>
      <c r="K134" s="82">
        <v>3</v>
      </c>
      <c r="L134" s="68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>
        <v>9995</v>
      </c>
      <c r="H135" s="82">
        <v>2</v>
      </c>
      <c r="I135" s="68"/>
      <c r="J135" s="70">
        <v>3</v>
      </c>
      <c r="K135" s="82">
        <v>3</v>
      </c>
      <c r="L135" s="68">
        <v>2</v>
      </c>
      <c r="M135" s="68">
        <v>1</v>
      </c>
      <c r="N135" s="77">
        <v>3226</v>
      </c>
      <c r="O135" s="77">
        <v>3226</v>
      </c>
    </row>
    <row r="136" spans="1:15" ht="23.25">
      <c r="A136" s="70"/>
      <c r="B136" s="70"/>
      <c r="C136" s="70"/>
      <c r="D136" s="70"/>
      <c r="E136" s="70"/>
      <c r="F136" s="82"/>
      <c r="G136" s="82"/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148">
        <v>0</v>
      </c>
      <c r="O136" s="148">
        <v>0</v>
      </c>
    </row>
    <row r="137" spans="1:18" ht="23.25">
      <c r="A137" s="70"/>
      <c r="B137" s="70"/>
      <c r="C137" s="70"/>
      <c r="D137" s="70"/>
      <c r="E137" s="70"/>
      <c r="F137" s="70"/>
      <c r="G137" s="70"/>
      <c r="H137" s="71">
        <v>2</v>
      </c>
      <c r="I137" s="70"/>
      <c r="J137" s="71">
        <v>3</v>
      </c>
      <c r="K137" s="71">
        <v>4</v>
      </c>
      <c r="L137" s="70"/>
      <c r="M137" s="68"/>
      <c r="N137" s="149">
        <f>SUM(N138:N139)+N140</f>
        <v>0</v>
      </c>
      <c r="O137" s="149">
        <f>SUM(O138:O139)+O140</f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1</v>
      </c>
      <c r="M138" s="68"/>
      <c r="N138" s="81">
        <v>0</v>
      </c>
      <c r="O138" s="72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4</v>
      </c>
      <c r="L139" s="70">
        <v>2</v>
      </c>
      <c r="M139" s="68"/>
      <c r="N139" s="148">
        <v>0</v>
      </c>
      <c r="O139" s="77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>
        <v>9995</v>
      </c>
      <c r="H140" s="70">
        <v>2</v>
      </c>
      <c r="I140" s="70"/>
      <c r="J140" s="70">
        <v>3</v>
      </c>
      <c r="K140" s="70">
        <v>4</v>
      </c>
      <c r="L140" s="70">
        <v>2</v>
      </c>
      <c r="M140" s="68"/>
      <c r="N140" s="148">
        <v>0</v>
      </c>
      <c r="O140" s="77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1">
        <v>2</v>
      </c>
      <c r="I141" s="71"/>
      <c r="J141" s="71">
        <v>3</v>
      </c>
      <c r="K141" s="71">
        <v>5</v>
      </c>
      <c r="L141" s="71"/>
      <c r="M141" s="74"/>
      <c r="N141" s="149">
        <f>SUM(N142:N143)+N144+N145</f>
        <v>102547</v>
      </c>
      <c r="O141" s="149">
        <f>SUM(O142:O143)+O144+O145</f>
        <v>96546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1</v>
      </c>
      <c r="M142" s="68"/>
      <c r="N142" s="81">
        <v>0</v>
      </c>
      <c r="O142" s="72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2</v>
      </c>
      <c r="M143" s="68"/>
      <c r="N143" s="81">
        <v>0</v>
      </c>
      <c r="O143" s="72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3</v>
      </c>
      <c r="M144" s="68"/>
      <c r="N144" s="81">
        <v>2000</v>
      </c>
      <c r="O144" s="81">
        <v>2000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5</v>
      </c>
      <c r="M145" s="68"/>
      <c r="N145" s="81">
        <v>100547</v>
      </c>
      <c r="O145" s="81">
        <v>94546</v>
      </c>
      <c r="P145" s="47"/>
      <c r="Q145" s="47"/>
      <c r="R145" s="47"/>
    </row>
    <row r="146" spans="1:18" ht="23.25">
      <c r="A146" s="70"/>
      <c r="B146" s="70"/>
      <c r="C146" s="70"/>
      <c r="D146" s="70">
        <v>1</v>
      </c>
      <c r="E146" s="70"/>
      <c r="F146" s="70">
        <v>331</v>
      </c>
      <c r="G146" s="70"/>
      <c r="H146" s="71">
        <v>2</v>
      </c>
      <c r="I146" s="71"/>
      <c r="J146" s="71">
        <v>3</v>
      </c>
      <c r="K146" s="71">
        <v>6</v>
      </c>
      <c r="L146" s="71"/>
      <c r="M146" s="74"/>
      <c r="N146" s="149">
        <f>N147+N149+N150+N151+N152+N153+N154+N155+N156</f>
        <v>4785</v>
      </c>
      <c r="O146" s="149">
        <f>O147+O149+O150+O151+O152+O153+O154+O155+O156</f>
        <v>4785</v>
      </c>
      <c r="P146" s="47">
        <v>0</v>
      </c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6</v>
      </c>
      <c r="L147" s="70">
        <v>1</v>
      </c>
      <c r="M147" s="68">
        <v>1</v>
      </c>
      <c r="N147" s="81">
        <v>50</v>
      </c>
      <c r="O147" s="81">
        <v>50</v>
      </c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>
        <v>2</v>
      </c>
      <c r="I148" s="70"/>
      <c r="J148" s="70">
        <v>3</v>
      </c>
      <c r="K148" s="70">
        <v>6</v>
      </c>
      <c r="L148" s="70">
        <v>1</v>
      </c>
      <c r="M148" s="68">
        <v>2</v>
      </c>
      <c r="N148" s="81">
        <v>1200</v>
      </c>
      <c r="O148" s="72">
        <v>1200</v>
      </c>
      <c r="P148" s="47"/>
      <c r="Q148" s="47"/>
      <c r="R148" s="47"/>
    </row>
    <row r="149" spans="1:18" ht="23.25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2</v>
      </c>
      <c r="N149" s="81">
        <v>0</v>
      </c>
      <c r="O149" s="72">
        <v>0</v>
      </c>
      <c r="P149" s="59"/>
      <c r="Q149" s="59"/>
      <c r="R149" s="47"/>
    </row>
    <row r="150" spans="1:18" ht="23.25">
      <c r="A150" s="70"/>
      <c r="B150" s="70"/>
      <c r="C150" s="70"/>
      <c r="D150" s="70"/>
      <c r="E150" s="70"/>
      <c r="F150" s="70"/>
      <c r="G150" s="70">
        <v>9995</v>
      </c>
      <c r="H150" s="70">
        <v>2</v>
      </c>
      <c r="I150" s="70"/>
      <c r="J150" s="70">
        <v>3</v>
      </c>
      <c r="K150" s="70">
        <v>6</v>
      </c>
      <c r="L150" s="70">
        <v>2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>
        <v>9995</v>
      </c>
      <c r="H151" s="70">
        <v>2</v>
      </c>
      <c r="I151" s="70"/>
      <c r="J151" s="70">
        <v>3</v>
      </c>
      <c r="K151" s="70">
        <v>6</v>
      </c>
      <c r="L151" s="70">
        <v>3</v>
      </c>
      <c r="M151" s="68">
        <v>1</v>
      </c>
      <c r="N151" s="81">
        <v>0</v>
      </c>
      <c r="O151" s="72">
        <v>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>
        <v>9998</v>
      </c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2</v>
      </c>
      <c r="N152" s="81">
        <v>3951</v>
      </c>
      <c r="O152" s="72">
        <v>3951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3</v>
      </c>
      <c r="N153" s="81">
        <v>0</v>
      </c>
      <c r="O153" s="81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4</v>
      </c>
      <c r="N154" s="81">
        <v>784</v>
      </c>
      <c r="O154" s="81">
        <v>784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6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4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1">
        <v>2</v>
      </c>
      <c r="I157" s="71"/>
      <c r="J157" s="71">
        <v>3</v>
      </c>
      <c r="K157" s="71">
        <v>7</v>
      </c>
      <c r="L157" s="71"/>
      <c r="M157" s="74"/>
      <c r="N157" s="149">
        <f>SUM(N158:N165)+N167+N169+N168+N166+N170+N171+N172+N173</f>
        <v>482081</v>
      </c>
      <c r="O157" s="149">
        <f>SUM(O158:O165)+O167+O169+O168+O166+O170+O171+O172+O173</f>
        <v>276091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0">
        <v>2</v>
      </c>
      <c r="I158" s="70"/>
      <c r="J158" s="70">
        <v>3</v>
      </c>
      <c r="K158" s="70">
        <v>7</v>
      </c>
      <c r="L158" s="70">
        <v>1</v>
      </c>
      <c r="M158" s="68">
        <v>1</v>
      </c>
      <c r="N158" s="81">
        <v>11186</v>
      </c>
      <c r="O158" s="81"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7210</v>
      </c>
      <c r="O159" s="72">
        <v>6850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100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2</v>
      </c>
      <c r="N160" s="81">
        <v>306141</v>
      </c>
      <c r="O160" s="72">
        <v>120000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9998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95806</v>
      </c>
      <c r="O161" s="72">
        <v>90935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9998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4</v>
      </c>
      <c r="N162" s="148">
        <v>3500</v>
      </c>
      <c r="O162" s="77">
        <v>3500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1100</v>
      </c>
      <c r="O163" s="77">
        <v>1100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6</v>
      </c>
      <c r="N164" s="148">
        <v>800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2</v>
      </c>
      <c r="M165" s="68">
        <v>1</v>
      </c>
      <c r="N165" s="148">
        <v>2050</v>
      </c>
      <c r="O165" s="77">
        <v>2050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2</v>
      </c>
      <c r="N166" s="148">
        <v>54288</v>
      </c>
      <c r="O166" s="148">
        <v>51656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100</v>
      </c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>
        <v>100</v>
      </c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9995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>
        <v>100</v>
      </c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>
        <v>9995</v>
      </c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5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9995</v>
      </c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6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1">
        <v>2</v>
      </c>
      <c r="I174" s="71"/>
      <c r="J174" s="71">
        <v>3</v>
      </c>
      <c r="K174" s="71">
        <v>9</v>
      </c>
      <c r="L174" s="71"/>
      <c r="M174" s="74"/>
      <c r="N174" s="150">
        <f>N175+N176+N177+N178+N179+N181+N180+N182+N183</f>
        <v>64805</v>
      </c>
      <c r="O174" s="150">
        <f>O175+O176+O177+O178+O179+O181+O180+O182+O183</f>
        <v>62290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>
        <v>9995</v>
      </c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1970</v>
      </c>
      <c r="O175" s="72">
        <v>1970</v>
      </c>
      <c r="P175" s="47"/>
      <c r="Q175" s="47"/>
      <c r="R175" s="47"/>
    </row>
    <row r="176" spans="1:18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1</v>
      </c>
      <c r="M176" s="68">
        <v>1</v>
      </c>
      <c r="N176" s="81">
        <v>0</v>
      </c>
      <c r="O176" s="72">
        <v>0</v>
      </c>
      <c r="P176" s="47"/>
      <c r="Q176" s="47"/>
      <c r="R176" s="47"/>
    </row>
    <row r="177" spans="1:15" ht="23.25">
      <c r="A177" s="70"/>
      <c r="B177" s="82"/>
      <c r="C177" s="82"/>
      <c r="D177" s="70"/>
      <c r="E177" s="82"/>
      <c r="F177" s="82"/>
      <c r="G177" s="70">
        <v>9998</v>
      </c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12233</v>
      </c>
      <c r="O177" s="72">
        <v>11685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3</v>
      </c>
      <c r="M178" s="68">
        <v>1</v>
      </c>
      <c r="N178" s="81">
        <v>14055</v>
      </c>
      <c r="O178" s="72">
        <v>13352</v>
      </c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5</v>
      </c>
      <c r="M179" s="68">
        <v>1</v>
      </c>
      <c r="N179" s="81">
        <v>7150</v>
      </c>
      <c r="O179" s="72">
        <v>6769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17652</v>
      </c>
      <c r="O180" s="72">
        <v>16769</v>
      </c>
    </row>
    <row r="181" spans="1:15" ht="23.25">
      <c r="A181" s="70"/>
      <c r="B181" s="82"/>
      <c r="C181" s="82"/>
      <c r="D181" s="70"/>
      <c r="E181" s="82"/>
      <c r="F181" s="82"/>
      <c r="G181" s="70">
        <v>100</v>
      </c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82">
        <v>100</v>
      </c>
      <c r="H182" s="70">
        <v>2</v>
      </c>
      <c r="I182" s="70"/>
      <c r="J182" s="70">
        <v>3</v>
      </c>
      <c r="K182" s="70">
        <v>9</v>
      </c>
      <c r="L182" s="70">
        <v>8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82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1</v>
      </c>
      <c r="N183" s="81">
        <v>11745</v>
      </c>
      <c r="O183" s="72">
        <v>11745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</f>
        <v>0</v>
      </c>
      <c r="O187" s="149">
        <f>O188+O189+O190+O191+O193+O195+O196+O192+O197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0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1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>
        <v>9995</v>
      </c>
      <c r="H190" s="70">
        <v>2</v>
      </c>
      <c r="I190" s="70"/>
      <c r="J190" s="70">
        <v>6</v>
      </c>
      <c r="K190" s="70">
        <v>1</v>
      </c>
      <c r="L190" s="70">
        <v>2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>
        <v>9995</v>
      </c>
      <c r="H191" s="70">
        <v>2</v>
      </c>
      <c r="I191" s="70"/>
      <c r="J191" s="70">
        <v>6</v>
      </c>
      <c r="K191" s="70">
        <v>1</v>
      </c>
      <c r="L191" s="70">
        <v>3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>
        <v>9995</v>
      </c>
      <c r="H192" s="70">
        <v>2</v>
      </c>
      <c r="I192" s="70"/>
      <c r="J192" s="70">
        <v>6</v>
      </c>
      <c r="K192" s="70">
        <v>1</v>
      </c>
      <c r="L192" s="70">
        <v>4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/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>
        <v>9998</v>
      </c>
      <c r="H195" s="70">
        <v>2</v>
      </c>
      <c r="I195" s="70"/>
      <c r="J195" s="70">
        <v>6</v>
      </c>
      <c r="K195" s="70">
        <v>3</v>
      </c>
      <c r="L195" s="70">
        <v>2</v>
      </c>
      <c r="M195" s="68"/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7</v>
      </c>
      <c r="K197" s="70">
        <v>2</v>
      </c>
      <c r="L197" s="70">
        <v>6</v>
      </c>
      <c r="M197" s="68"/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/>
      <c r="I198" s="70"/>
      <c r="J198" s="70"/>
      <c r="K198" s="70"/>
      <c r="L198" s="70"/>
      <c r="M198" s="68"/>
      <c r="N198" s="81"/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182" t="s">
        <v>15</v>
      </c>
      <c r="I199" s="182"/>
      <c r="J199" s="182"/>
      <c r="K199" s="182"/>
      <c r="L199" s="182"/>
      <c r="M199" s="79"/>
      <c r="N199" s="80">
        <f>N16+N39+N117+N184+N187</f>
        <v>7451023</v>
      </c>
      <c r="O199" s="80">
        <f>O16+O39+O117+O184+O187</f>
        <v>7197218</v>
      </c>
    </row>
    <row r="200" spans="1:15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A114:L114"/>
    <mergeCell ref="M114:O114"/>
    <mergeCell ref="A115:I115"/>
    <mergeCell ref="J115:L115"/>
    <mergeCell ref="H199:L199"/>
    <mergeCell ref="A14:I14"/>
    <mergeCell ref="J14:L14"/>
    <mergeCell ref="H89:L89"/>
    <mergeCell ref="A104:O104"/>
    <mergeCell ref="N105:O105"/>
    <mergeCell ref="N108:O108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2016-01-28T14:44:19Z</cp:lastPrinted>
  <dcterms:created xsi:type="dcterms:W3CDTF">2003-03-10T11:36:21Z</dcterms:created>
  <dcterms:modified xsi:type="dcterms:W3CDTF">2017-03-16T19:01:49Z</dcterms:modified>
  <cp:category/>
  <cp:version/>
  <cp:contentType/>
  <cp:contentStatus/>
</cp:coreProperties>
</file>