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Financ'!$A$1:$O$208</definedName>
    <definedName name="_xlnm.Print_Area" localSheetId="1">'SERV.COR.Y DIRECCION'!$A$1:$O$206</definedName>
  </definedNames>
  <calcPr fullCalcOnLoad="1"/>
</workbook>
</file>

<file path=xl/sharedStrings.xml><?xml version="1.0" encoding="utf-8"?>
<sst xmlns="http://schemas.openxmlformats.org/spreadsheetml/2006/main" count="240" uniqueCount="45">
  <si>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</si>
  <si>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</si>
  <si>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</si>
  <si>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</si>
  <si>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</si>
  <si>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</si>
  <si>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</si>
  <si>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</si>
  <si>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</si>
  <si>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</si>
  <si>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</si>
  <si>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</si>
  <si>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</si>
  <si>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</si>
  <si>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</si>
  <si>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</si>
  <si>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</si>
  <si>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</si>
  <si>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</si>
  <si>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</si>
  <si>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</si>
  <si>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</si>
  <si>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</si>
  <si>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</si>
  <si>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</si>
  <si>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</si>
  <si>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</si>
  <si>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</si>
  <si>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</si>
  <si>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</si>
  <si>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</si>
  <si>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</si>
  <si>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</si>
  <si>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</si>
  <si>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</si>
  <si>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</si>
  <si>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</si>
  <si>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</si>
  <si>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AÑO: 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</si>
  <si>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</si>
  <si>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</si>
  <si>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</si>
  <si>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</si>
  <si>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</si>
  <si>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MES: JUNIO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</si>
</sst>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89</xdr:row>
      <xdr:rowOff>76200</xdr:rowOff>
    </xdr:from>
    <xdr:to>
      <xdr:col>7</xdr:col>
      <xdr:colOff>19050</xdr:colOff>
      <xdr:row>94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3460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89</xdr:row>
      <xdr:rowOff>95250</xdr:rowOff>
    </xdr:from>
    <xdr:to>
      <xdr:col>14</xdr:col>
      <xdr:colOff>1266825</xdr:colOff>
      <xdr:row>94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3650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200</xdr:row>
      <xdr:rowOff>76200</xdr:rowOff>
    </xdr:from>
    <xdr:to>
      <xdr:col>7</xdr:col>
      <xdr:colOff>19050</xdr:colOff>
      <xdr:row>205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48544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200</xdr:row>
      <xdr:rowOff>95250</xdr:rowOff>
    </xdr:from>
    <xdr:to>
      <xdr:col>14</xdr:col>
      <xdr:colOff>1266825</xdr:colOff>
      <xdr:row>205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487352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9274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89464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99884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0075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76200</xdr:rowOff>
    </xdr:from>
    <xdr:to>
      <xdr:col>7</xdr:col>
      <xdr:colOff>19050</xdr:colOff>
      <xdr:row>98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5271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93</xdr:row>
      <xdr:rowOff>95250</xdr:rowOff>
    </xdr:from>
    <xdr:to>
      <xdr:col>14</xdr:col>
      <xdr:colOff>1266825</xdr:colOff>
      <xdr:row>98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5461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202</xdr:row>
      <xdr:rowOff>76200</xdr:rowOff>
    </xdr:from>
    <xdr:to>
      <xdr:col>7</xdr:col>
      <xdr:colOff>19050</xdr:colOff>
      <xdr:row>207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3022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202</xdr:row>
      <xdr:rowOff>95250</xdr:rowOff>
    </xdr:from>
    <xdr:to>
      <xdr:col>14</xdr:col>
      <xdr:colOff>1266825</xdr:colOff>
      <xdr:row>207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32132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E56" sqref="E56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11" t="s">
        <v>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7" t="s">
        <v>26</v>
      </c>
      <c r="O4" s="218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21" t="s">
        <v>27</v>
      </c>
      <c r="O7" s="222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19" t="s">
        <v>23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20"/>
      <c r="M13" s="209" t="s">
        <v>20</v>
      </c>
      <c r="N13" s="209"/>
      <c r="O13" s="210"/>
      <c r="Q13" s="5"/>
    </row>
    <row r="14" spans="1:17" ht="18">
      <c r="A14" s="223" t="s">
        <v>18</v>
      </c>
      <c r="B14" s="224"/>
      <c r="C14" s="223"/>
      <c r="D14" s="223"/>
      <c r="E14" s="223"/>
      <c r="F14" s="223"/>
      <c r="G14" s="223"/>
      <c r="H14" s="223"/>
      <c r="I14" s="223"/>
      <c r="J14" s="225" t="s">
        <v>6</v>
      </c>
      <c r="K14" s="226"/>
      <c r="L14" s="227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0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0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0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f>O32+O33+O34</f>
        <v>0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0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0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08" t="s">
        <v>15</v>
      </c>
      <c r="I35" s="208"/>
      <c r="J35" s="208"/>
      <c r="K35" s="208"/>
      <c r="L35" s="208"/>
      <c r="M35" s="39"/>
      <c r="N35" s="41">
        <f>N16+N25+N30</f>
        <v>0</v>
      </c>
      <c r="O35" s="41">
        <f>O16+O27+O30</f>
        <v>0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9"/>
  <sheetViews>
    <sheetView view="pageBreakPreview" zoomScale="75" zoomScaleNormal="110" zoomScaleSheetLayoutView="75" zoomScalePageLayoutView="0" workbookViewId="0" topLeftCell="A178">
      <selection activeCell="N174" sqref="N174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3" t="s">
        <v>26</v>
      </c>
      <c r="O4" s="254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5" t="s">
        <v>27</v>
      </c>
      <c r="O7" s="256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38" t="s">
        <v>18</v>
      </c>
      <c r="B14" s="239"/>
      <c r="C14" s="238"/>
      <c r="D14" s="238"/>
      <c r="E14" s="238"/>
      <c r="F14" s="238"/>
      <c r="G14" s="238"/>
      <c r="H14" s="238"/>
      <c r="I14" s="238"/>
      <c r="J14" s="240" t="s">
        <v>6</v>
      </c>
      <c r="K14" s="241"/>
      <c r="L14" s="242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1942321</v>
      </c>
      <c r="O16" s="69">
        <f>O17+O19+O20+O22+O24+O26+O27+O28+O29+O23+O21+O25</f>
        <v>1930321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1652190</v>
      </c>
      <c r="O17" s="69">
        <f>O18</f>
        <v>1652190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1652190</v>
      </c>
      <c r="O18" s="73">
        <v>1652190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0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12000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0</v>
      </c>
      <c r="O24" s="73">
        <v>0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278131</v>
      </c>
      <c r="O29" s="69">
        <f>O30+O31+O32+O33+O36</f>
        <v>278131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278131</v>
      </c>
      <c r="O36" s="75">
        <f>O37+O38+O39</f>
        <v>278131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128557</v>
      </c>
      <c r="O37" s="73">
        <v>128557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131481</v>
      </c>
      <c r="O38" s="73">
        <v>131481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18093</v>
      </c>
      <c r="O39" s="73">
        <v>18093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N43+N51+N54+N58+N63+N67+N70+N77</f>
        <v>820335</v>
      </c>
      <c r="O42" s="69">
        <f>O43+O51+O54+O58+O63+O67+O70+O77</f>
        <v>569510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173291</v>
      </c>
      <c r="O43" s="69">
        <f>SUM(O44:O50)</f>
        <v>150398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27074</v>
      </c>
      <c r="O44" s="73">
        <v>27074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58742</v>
      </c>
      <c r="O45" s="73">
        <v>58742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28888</v>
      </c>
      <c r="O47" s="73">
        <v>7545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55184</v>
      </c>
      <c r="O48" s="73">
        <v>55184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3403</v>
      </c>
      <c r="O49" s="73">
        <v>1853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132000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132000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159990</v>
      </c>
      <c r="O54" s="75">
        <f>O55+O56+O57</f>
        <v>98590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/>
      <c r="N55" s="72">
        <v>88200</v>
      </c>
      <c r="O55" s="73">
        <v>26800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/>
      <c r="N57" s="72">
        <v>71790</v>
      </c>
      <c r="O57" s="73">
        <v>71790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0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N64+N66+N65</f>
        <v>257004</v>
      </c>
      <c r="O63" s="75">
        <f>O64+O66+O65</f>
        <v>257004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257004</v>
      </c>
      <c r="O64" s="73">
        <v>257004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3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1">
        <v>2</v>
      </c>
      <c r="I67" s="70"/>
      <c r="J67" s="71">
        <v>2</v>
      </c>
      <c r="K67" s="71">
        <v>6</v>
      </c>
      <c r="L67" s="71"/>
      <c r="M67" s="74"/>
      <c r="N67" s="69">
        <f>SUM(N68:N69)</f>
        <v>53016</v>
      </c>
      <c r="O67" s="69">
        <f>SUM(O68:O69)</f>
        <v>53016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6</v>
      </c>
      <c r="L68" s="70">
        <v>2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53016</v>
      </c>
      <c r="O69" s="73">
        <v>53016</v>
      </c>
      <c r="P69" s="47"/>
      <c r="Q69" s="47"/>
      <c r="R69" s="47"/>
    </row>
    <row r="70" spans="1:20" ht="23.25">
      <c r="A70" s="42"/>
      <c r="B70" s="42"/>
      <c r="C70" s="42"/>
      <c r="D70" s="42"/>
      <c r="E70" s="42"/>
      <c r="F70" s="42"/>
      <c r="G70" s="42"/>
      <c r="H70" s="71">
        <v>2</v>
      </c>
      <c r="I70" s="71"/>
      <c r="J70" s="71">
        <v>2</v>
      </c>
      <c r="K70" s="71">
        <v>7</v>
      </c>
      <c r="L70" s="71"/>
      <c r="M70" s="74"/>
      <c r="N70" s="75">
        <f>N71+N72+N73+N74+N76+N75</f>
        <v>17186</v>
      </c>
      <c r="O70" s="75">
        <f>O71+O72+O73+O74+O76+O75</f>
        <v>10502</v>
      </c>
      <c r="P70" s="75">
        <f>P71+P72+P73+P74+P76</f>
        <v>0</v>
      </c>
      <c r="Q70" s="75">
        <f>Q71+Q72+Q73+Q74+Q76</f>
        <v>0</v>
      </c>
      <c r="R70" s="75">
        <f>R71+R72+R73+R74+R76</f>
        <v>0</v>
      </c>
      <c r="S70" s="75">
        <f>S71+S72+S73+S74+S76</f>
        <v>0</v>
      </c>
      <c r="T70" s="75">
        <f>T71+T72+T73+T74+T76</f>
        <v>0</v>
      </c>
    </row>
    <row r="71" spans="1:18" ht="23.25">
      <c r="A71" s="42"/>
      <c r="B71" s="42"/>
      <c r="C71" s="42"/>
      <c r="D71" s="42"/>
      <c r="E71" s="42"/>
      <c r="F71" s="42"/>
      <c r="G71" s="42"/>
      <c r="H71" s="70">
        <v>2</v>
      </c>
      <c r="I71" s="70"/>
      <c r="J71" s="70">
        <v>2</v>
      </c>
      <c r="K71" s="70">
        <v>7</v>
      </c>
      <c r="L71" s="70">
        <v>1</v>
      </c>
      <c r="M71" s="68">
        <v>1</v>
      </c>
      <c r="N71" s="77">
        <v>0</v>
      </c>
      <c r="O71" s="78">
        <v>0</v>
      </c>
      <c r="P71" s="47"/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2</v>
      </c>
      <c r="N72" s="72">
        <v>0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7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2</v>
      </c>
      <c r="M74" s="68">
        <v>1</v>
      </c>
      <c r="N74" s="72">
        <v>17186</v>
      </c>
      <c r="O74" s="73">
        <v>10502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100</v>
      </c>
      <c r="H75" s="70">
        <v>2</v>
      </c>
      <c r="I75" s="70"/>
      <c r="J75" s="70">
        <v>2</v>
      </c>
      <c r="K75" s="70">
        <v>7</v>
      </c>
      <c r="L75" s="70">
        <v>2</v>
      </c>
      <c r="M75" s="68">
        <v>2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/>
      <c r="H76" s="70">
        <v>2</v>
      </c>
      <c r="I76" s="70"/>
      <c r="J76" s="70">
        <v>2</v>
      </c>
      <c r="K76" s="70">
        <v>7</v>
      </c>
      <c r="L76" s="70">
        <v>2</v>
      </c>
      <c r="M76" s="68">
        <v>6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1">
        <v>2</v>
      </c>
      <c r="I77" s="70"/>
      <c r="J77" s="71">
        <v>2</v>
      </c>
      <c r="K77" s="71">
        <v>8</v>
      </c>
      <c r="L77" s="70"/>
      <c r="M77" s="68"/>
      <c r="N77" s="69">
        <f>SUM(N78:N82)+N84+N85+N83</f>
        <v>27848</v>
      </c>
      <c r="O77" s="69">
        <f>SUM(O78:O82)+O84+O85</f>
        <v>0</v>
      </c>
      <c r="P77" s="47"/>
      <c r="Q77" s="47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0">
        <v>2</v>
      </c>
      <c r="I78" s="70"/>
      <c r="J78" s="70">
        <v>2</v>
      </c>
      <c r="K78" s="70">
        <v>8</v>
      </c>
      <c r="L78" s="70">
        <v>2</v>
      </c>
      <c r="M78" s="68">
        <v>1</v>
      </c>
      <c r="N78" s="72">
        <v>0</v>
      </c>
      <c r="O78" s="73"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5</v>
      </c>
      <c r="M79" s="68">
        <v>1</v>
      </c>
      <c r="N79" s="72">
        <v>0</v>
      </c>
      <c r="O79" s="73">
        <v>0</v>
      </c>
      <c r="P79" s="59"/>
      <c r="Q79" s="59"/>
      <c r="R79" s="59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6</v>
      </c>
      <c r="M80" s="68">
        <v>1</v>
      </c>
      <c r="N80" s="72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>
        <v>100</v>
      </c>
      <c r="H81" s="70">
        <v>2</v>
      </c>
      <c r="I81" s="70"/>
      <c r="J81" s="70">
        <v>2</v>
      </c>
      <c r="K81" s="70">
        <v>8</v>
      </c>
      <c r="L81" s="70">
        <v>7</v>
      </c>
      <c r="M81" s="68">
        <v>2</v>
      </c>
      <c r="N81" s="72">
        <v>4248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100</v>
      </c>
      <c r="H82" s="70">
        <v>2</v>
      </c>
      <c r="I82" s="70"/>
      <c r="J82" s="70">
        <v>2</v>
      </c>
      <c r="K82" s="70">
        <v>8</v>
      </c>
      <c r="L82" s="70">
        <v>7</v>
      </c>
      <c r="M82" s="68">
        <v>5</v>
      </c>
      <c r="N82" s="72">
        <v>23600</v>
      </c>
      <c r="O82" s="73">
        <v>0</v>
      </c>
      <c r="P82" s="47"/>
      <c r="Q82" s="47"/>
      <c r="R82" s="47"/>
    </row>
    <row r="83" spans="1:18" ht="23.25">
      <c r="A83" s="42"/>
      <c r="B83" s="146"/>
      <c r="C83" s="146"/>
      <c r="D83" s="42"/>
      <c r="E83" s="146"/>
      <c r="F83" s="146"/>
      <c r="G83" s="146"/>
      <c r="H83" s="70">
        <v>2</v>
      </c>
      <c r="I83" s="70"/>
      <c r="J83" s="70">
        <v>2</v>
      </c>
      <c r="K83" s="70">
        <v>8</v>
      </c>
      <c r="L83" s="70">
        <v>7</v>
      </c>
      <c r="M83" s="68">
        <v>6</v>
      </c>
      <c r="N83" s="72">
        <v>0</v>
      </c>
      <c r="O83" s="73"/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8</v>
      </c>
      <c r="M84" s="68">
        <v>2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/>
      <c r="K85" s="70">
        <v>8</v>
      </c>
      <c r="L85" s="70">
        <v>9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4" thickBot="1">
      <c r="A86" s="115"/>
      <c r="B86" s="116"/>
      <c r="C86" s="116"/>
      <c r="D86" s="115"/>
      <c r="E86" s="116"/>
      <c r="F86" s="116"/>
      <c r="G86" s="116"/>
      <c r="H86" s="237" t="s">
        <v>30</v>
      </c>
      <c r="I86" s="237"/>
      <c r="J86" s="237"/>
      <c r="K86" s="237"/>
      <c r="L86" s="237"/>
      <c r="M86" s="79"/>
      <c r="N86" s="80">
        <f>N16+N42</f>
        <v>2762656</v>
      </c>
      <c r="O86" s="80">
        <f>O16+O42</f>
        <v>2499831</v>
      </c>
      <c r="P86" s="47"/>
      <c r="Q86" s="47"/>
      <c r="R86" s="47"/>
    </row>
    <row r="87" spans="1:18" ht="15.75" thickTop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7"/>
      <c r="O87" s="117"/>
      <c r="P87" s="47"/>
      <c r="Q87" s="47"/>
      <c r="R87" s="47"/>
    </row>
    <row r="88" spans="1:18" ht="1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5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</row>
    <row r="101" spans="1:15" ht="15.75">
      <c r="A101" s="243" t="s">
        <v>21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5"/>
    </row>
    <row r="102" spans="1:15" ht="15.75">
      <c r="A102" s="120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246" t="s">
        <v>26</v>
      </c>
      <c r="O102" s="247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21"/>
    </row>
    <row r="104" spans="1:15" ht="15">
      <c r="A104" s="126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27"/>
    </row>
    <row r="105" spans="1:15" ht="15.75">
      <c r="A105" s="128" t="s">
        <v>28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2"/>
      <c r="N105" s="248" t="s">
        <v>27</v>
      </c>
      <c r="O105" s="249"/>
    </row>
    <row r="106" spans="1:15" ht="15.75">
      <c r="A106" s="128" t="s">
        <v>29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129" t="s">
        <v>2</v>
      </c>
      <c r="O106" s="130"/>
    </row>
    <row r="107" spans="1:15" ht="15.75">
      <c r="A107" s="128" t="s">
        <v>44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1</v>
      </c>
      <c r="O107" s="130"/>
    </row>
    <row r="108" spans="1:15" ht="15.75">
      <c r="A108" s="128" t="s">
        <v>38</v>
      </c>
      <c r="B108" s="114"/>
      <c r="C108" s="114"/>
      <c r="D108" s="114"/>
      <c r="E108" s="112"/>
      <c r="F108" s="112"/>
      <c r="G108" s="112"/>
      <c r="H108" s="112"/>
      <c r="I108" s="112"/>
      <c r="J108" s="112"/>
      <c r="K108" s="112"/>
      <c r="L108" s="112"/>
      <c r="M108" s="112"/>
      <c r="N108" s="131" t="s">
        <v>0</v>
      </c>
      <c r="O108" s="132"/>
    </row>
    <row r="109" spans="1:15" ht="16.5" thickBot="1">
      <c r="A109" s="133" t="s">
        <v>36</v>
      </c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4"/>
      <c r="O109" s="136"/>
    </row>
    <row r="110" spans="1:15" ht="15.75" thickBot="1">
      <c r="A110" s="137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12"/>
      <c r="N110" s="135"/>
      <c r="O110" s="137"/>
    </row>
    <row r="111" spans="1:15" ht="15.75">
      <c r="A111" s="228" t="s">
        <v>23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30"/>
      <c r="M111" s="229" t="s">
        <v>20</v>
      </c>
      <c r="N111" s="229"/>
      <c r="O111" s="231"/>
    </row>
    <row r="112" spans="1:15" ht="15.75">
      <c r="A112" s="232" t="s">
        <v>18</v>
      </c>
      <c r="B112" s="233"/>
      <c r="C112" s="232"/>
      <c r="D112" s="232"/>
      <c r="E112" s="232"/>
      <c r="F112" s="232"/>
      <c r="G112" s="232"/>
      <c r="H112" s="232"/>
      <c r="I112" s="232"/>
      <c r="J112" s="234" t="s">
        <v>6</v>
      </c>
      <c r="K112" s="235"/>
      <c r="L112" s="236"/>
      <c r="M112" s="118" t="s">
        <v>11</v>
      </c>
      <c r="N112" s="105" t="s">
        <v>12</v>
      </c>
      <c r="O112" s="121" t="s">
        <v>13</v>
      </c>
    </row>
    <row r="113" spans="1:15" ht="48" thickBot="1">
      <c r="A113" s="106" t="s">
        <v>3</v>
      </c>
      <c r="B113" s="107" t="s">
        <v>25</v>
      </c>
      <c r="C113" s="106" t="s">
        <v>4</v>
      </c>
      <c r="D113" s="106" t="s">
        <v>22</v>
      </c>
      <c r="E113" s="139" t="s">
        <v>14</v>
      </c>
      <c r="F113" s="106" t="s">
        <v>10</v>
      </c>
      <c r="G113" s="106" t="s">
        <v>5</v>
      </c>
      <c r="H113" s="106" t="s">
        <v>32</v>
      </c>
      <c r="I113" s="108"/>
      <c r="J113" s="106" t="s">
        <v>7</v>
      </c>
      <c r="K113" s="108" t="s">
        <v>8</v>
      </c>
      <c r="L113" s="108" t="s">
        <v>9</v>
      </c>
      <c r="M113" s="109" t="s">
        <v>16</v>
      </c>
      <c r="N113" s="140" t="s">
        <v>17</v>
      </c>
      <c r="O113" s="141" t="s">
        <v>24</v>
      </c>
    </row>
    <row r="114" spans="1:15" ht="26.25">
      <c r="A114" s="113"/>
      <c r="B114" s="113"/>
      <c r="C114" s="113"/>
      <c r="D114" s="113"/>
      <c r="E114" s="113"/>
      <c r="F114" s="113"/>
      <c r="G114" s="113"/>
      <c r="H114" s="87">
        <v>2</v>
      </c>
      <c r="I114" s="86"/>
      <c r="J114" s="87">
        <v>3</v>
      </c>
      <c r="K114" s="86"/>
      <c r="L114" s="86"/>
      <c r="M114" s="84"/>
      <c r="N114" s="85">
        <f>N115+N122+N128+N134+N138+N143+N157+N172</f>
        <v>63403</v>
      </c>
      <c r="O114" s="85">
        <f>O115+O122+O128+O134+O138+O143+O157+O172</f>
        <v>0</v>
      </c>
    </row>
    <row r="115" spans="1:15" ht="23.25">
      <c r="A115" s="70"/>
      <c r="B115" s="70"/>
      <c r="C115" s="70"/>
      <c r="D115" s="70"/>
      <c r="E115" s="70"/>
      <c r="F115" s="70"/>
      <c r="G115" s="70"/>
      <c r="H115" s="71">
        <v>2</v>
      </c>
      <c r="I115" s="70"/>
      <c r="J115" s="71">
        <v>3</v>
      </c>
      <c r="K115" s="71">
        <v>1</v>
      </c>
      <c r="L115" s="71"/>
      <c r="M115" s="74"/>
      <c r="N115" s="69">
        <f>SUM(N116:N120)</f>
        <v>21554</v>
      </c>
      <c r="O115" s="69">
        <f>SUM(O116:O120)</f>
        <v>0</v>
      </c>
    </row>
    <row r="116" spans="1:15" ht="23.25">
      <c r="A116" s="70"/>
      <c r="B116" s="70"/>
      <c r="C116" s="70"/>
      <c r="D116" s="70"/>
      <c r="E116" s="70"/>
      <c r="F116" s="70"/>
      <c r="G116" s="70">
        <v>100</v>
      </c>
      <c r="H116" s="70">
        <v>2</v>
      </c>
      <c r="I116" s="70"/>
      <c r="J116" s="70">
        <v>3</v>
      </c>
      <c r="K116" s="70">
        <v>1</v>
      </c>
      <c r="L116" s="70">
        <v>1</v>
      </c>
      <c r="M116" s="68">
        <v>1</v>
      </c>
      <c r="N116" s="81">
        <v>21554</v>
      </c>
      <c r="O116" s="72">
        <v>0</v>
      </c>
    </row>
    <row r="117" spans="1:15" ht="23.25">
      <c r="A117" s="70"/>
      <c r="B117" s="70"/>
      <c r="C117" s="70"/>
      <c r="D117" s="70"/>
      <c r="E117" s="70"/>
      <c r="F117" s="70"/>
      <c r="G117" s="70"/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0</v>
      </c>
      <c r="O117" s="72">
        <v>0</v>
      </c>
    </row>
    <row r="118" spans="1:15" ht="23.25">
      <c r="A118" s="68"/>
      <c r="B118" s="68"/>
      <c r="C118" s="68"/>
      <c r="D118" s="68"/>
      <c r="E118" s="68"/>
      <c r="F118" s="68"/>
      <c r="G118" s="68"/>
      <c r="H118" s="68">
        <v>2</v>
      </c>
      <c r="I118" s="68"/>
      <c r="J118" s="68">
        <v>3</v>
      </c>
      <c r="K118" s="68">
        <v>1</v>
      </c>
      <c r="L118" s="68">
        <v>2</v>
      </c>
      <c r="M118" s="68">
        <v>1</v>
      </c>
      <c r="N118" s="81">
        <v>0</v>
      </c>
      <c r="O118" s="72">
        <v>0</v>
      </c>
    </row>
    <row r="119" spans="1:15" ht="23.25">
      <c r="A119" s="68">
        <v>11</v>
      </c>
      <c r="B119" s="68"/>
      <c r="C119" s="68"/>
      <c r="D119" s="68">
        <v>1</v>
      </c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3</v>
      </c>
      <c r="M119" s="68">
        <v>3</v>
      </c>
      <c r="N119" s="77">
        <v>0</v>
      </c>
      <c r="O119" s="77">
        <v>0</v>
      </c>
    </row>
    <row r="120" spans="1:15" ht="23.25">
      <c r="A120" s="70"/>
      <c r="B120" s="70"/>
      <c r="C120" s="70"/>
      <c r="D120" s="70"/>
      <c r="E120" s="70"/>
      <c r="F120" s="82"/>
      <c r="G120" s="82"/>
      <c r="H120" s="82">
        <v>2</v>
      </c>
      <c r="I120" s="68"/>
      <c r="J120" s="70">
        <v>3</v>
      </c>
      <c r="K120" s="82">
        <v>1</v>
      </c>
      <c r="L120" s="68">
        <v>4</v>
      </c>
      <c r="M120" s="68">
        <v>1</v>
      </c>
      <c r="N120" s="77">
        <v>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/>
      <c r="I121" s="68"/>
      <c r="J121" s="71"/>
      <c r="K121" s="82"/>
      <c r="L121" s="68"/>
      <c r="M121" s="68"/>
      <c r="N121" s="77">
        <v>0</v>
      </c>
      <c r="O121" s="77">
        <v>0</v>
      </c>
    </row>
    <row r="122" spans="1:15" ht="23.25">
      <c r="A122" s="70">
        <v>11</v>
      </c>
      <c r="B122" s="70"/>
      <c r="C122" s="70"/>
      <c r="D122" s="70">
        <v>1</v>
      </c>
      <c r="E122" s="70"/>
      <c r="F122" s="82">
        <v>331</v>
      </c>
      <c r="G122" s="82"/>
      <c r="H122" s="147">
        <v>2</v>
      </c>
      <c r="I122" s="74"/>
      <c r="J122" s="71">
        <v>3</v>
      </c>
      <c r="K122" s="147">
        <v>2</v>
      </c>
      <c r="L122" s="74"/>
      <c r="M122" s="68"/>
      <c r="N122" s="69">
        <f>N123+N124+N125+N126+N127</f>
        <v>0</v>
      </c>
      <c r="O122" s="69">
        <f>O123+O124+O125+O126+O127</f>
        <v>0</v>
      </c>
    </row>
    <row r="123" spans="1:15" ht="23.25">
      <c r="A123" s="70"/>
      <c r="B123" s="70"/>
      <c r="C123" s="70"/>
      <c r="D123" s="70"/>
      <c r="E123" s="70"/>
      <c r="F123" s="82"/>
      <c r="G123" s="82"/>
      <c r="H123" s="70">
        <v>2</v>
      </c>
      <c r="I123" s="82"/>
      <c r="J123" s="70">
        <v>3</v>
      </c>
      <c r="K123" s="70">
        <v>2</v>
      </c>
      <c r="L123" s="70">
        <v>1</v>
      </c>
      <c r="M123" s="68"/>
      <c r="N123" s="77">
        <v>0</v>
      </c>
      <c r="O123" s="77"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2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3</v>
      </c>
      <c r="M125" s="68"/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4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6" ht="23.25">
      <c r="A128" s="70"/>
      <c r="B128" s="70"/>
      <c r="C128" s="70"/>
      <c r="D128" s="70"/>
      <c r="E128" s="70"/>
      <c r="F128" s="82"/>
      <c r="G128" s="82"/>
      <c r="H128" s="71">
        <v>2</v>
      </c>
      <c r="I128" s="147"/>
      <c r="J128" s="71">
        <v>3</v>
      </c>
      <c r="K128" s="71">
        <v>3</v>
      </c>
      <c r="L128" s="70"/>
      <c r="M128" s="68"/>
      <c r="N128" s="69">
        <f>SUM(N129:N132)+N133</f>
        <v>12880</v>
      </c>
      <c r="O128" s="69">
        <f>SUM(O129:O132)</f>
        <v>0</v>
      </c>
      <c r="P128" s="44">
        <f>P129+P131+P132</f>
        <v>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70">
        <v>2</v>
      </c>
      <c r="I129" s="82"/>
      <c r="J129" s="70">
        <v>3</v>
      </c>
      <c r="K129" s="70">
        <v>3</v>
      </c>
      <c r="L129" s="70">
        <v>1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82">
        <v>2</v>
      </c>
      <c r="I130" s="68"/>
      <c r="J130" s="70">
        <v>3</v>
      </c>
      <c r="K130" s="82">
        <v>3</v>
      </c>
      <c r="L130" s="68">
        <v>1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12880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3</v>
      </c>
      <c r="M132" s="68"/>
      <c r="N132" s="148">
        <v>0</v>
      </c>
      <c r="O132" s="148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5</v>
      </c>
      <c r="M133" s="68"/>
      <c r="N133" s="148">
        <v>0</v>
      </c>
      <c r="O133" s="148"/>
    </row>
    <row r="134" spans="1:18" ht="23.25">
      <c r="A134" s="70"/>
      <c r="B134" s="70"/>
      <c r="C134" s="70"/>
      <c r="D134" s="70"/>
      <c r="E134" s="70"/>
      <c r="F134" s="70"/>
      <c r="G134" s="70"/>
      <c r="H134" s="71">
        <v>2</v>
      </c>
      <c r="I134" s="70"/>
      <c r="J134" s="71">
        <v>3</v>
      </c>
      <c r="K134" s="71">
        <v>4</v>
      </c>
      <c r="L134" s="70"/>
      <c r="M134" s="68"/>
      <c r="N134" s="149">
        <f>SUM(N135:N136)+N137</f>
        <v>0</v>
      </c>
      <c r="O134" s="149">
        <f>SUM(O135:O136)+O137</f>
        <v>0</v>
      </c>
      <c r="P134" s="47"/>
      <c r="Q134" s="47"/>
      <c r="R134" s="47"/>
    </row>
    <row r="135" spans="1:18" ht="23.25">
      <c r="A135" s="70"/>
      <c r="B135" s="70"/>
      <c r="C135" s="70"/>
      <c r="D135" s="70"/>
      <c r="E135" s="70"/>
      <c r="F135" s="70"/>
      <c r="G135" s="70"/>
      <c r="H135" s="70">
        <v>2</v>
      </c>
      <c r="I135" s="70"/>
      <c r="J135" s="70">
        <v>3</v>
      </c>
      <c r="K135" s="70">
        <v>4</v>
      </c>
      <c r="L135" s="70">
        <v>1</v>
      </c>
      <c r="M135" s="68"/>
      <c r="N135" s="81">
        <v>0</v>
      </c>
      <c r="O135" s="72"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2</v>
      </c>
      <c r="M136" s="68"/>
      <c r="N136" s="148">
        <v>0</v>
      </c>
      <c r="O136" s="77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1">
        <v>2</v>
      </c>
      <c r="I138" s="71"/>
      <c r="J138" s="71">
        <v>3</v>
      </c>
      <c r="K138" s="71">
        <v>5</v>
      </c>
      <c r="L138" s="71"/>
      <c r="M138" s="74"/>
      <c r="N138" s="149">
        <f>SUM(N139:N140)+N141+N142</f>
        <v>8601</v>
      </c>
      <c r="O138" s="149">
        <f>SUM(O139:O140)+O141+O142</f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5</v>
      </c>
      <c r="L139" s="70">
        <v>1</v>
      </c>
      <c r="M139" s="68"/>
      <c r="N139" s="81">
        <v>0</v>
      </c>
      <c r="O139" s="72"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3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5</v>
      </c>
      <c r="M141" s="68"/>
      <c r="N141" s="81">
        <v>8601</v>
      </c>
      <c r="O141" s="81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0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>
        <v>1</v>
      </c>
      <c r="E143" s="70"/>
      <c r="F143" s="70">
        <v>331</v>
      </c>
      <c r="G143" s="70"/>
      <c r="H143" s="71">
        <v>2</v>
      </c>
      <c r="I143" s="71"/>
      <c r="J143" s="71">
        <v>3</v>
      </c>
      <c r="K143" s="71">
        <v>6</v>
      </c>
      <c r="L143" s="71"/>
      <c r="M143" s="74"/>
      <c r="N143" s="149">
        <f>N144+N149+N150+N152+N153+N154+N151+N155+N156</f>
        <v>0</v>
      </c>
      <c r="O143" s="149">
        <f>O144+O149+O150+O152+O153+O154+O151+O155+O156</f>
        <v>0</v>
      </c>
      <c r="P143" s="47">
        <v>0</v>
      </c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6</v>
      </c>
      <c r="L144" s="70">
        <v>2</v>
      </c>
      <c r="M144" s="68">
        <v>1</v>
      </c>
      <c r="N144" s="81">
        <v>0</v>
      </c>
      <c r="O144" s="81">
        <v>0</v>
      </c>
      <c r="P144" s="47"/>
      <c r="Q144" s="47"/>
      <c r="R144" s="47"/>
    </row>
    <row r="145" spans="1:18" ht="0.75" customHeight="1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1</v>
      </c>
      <c r="M145" s="68">
        <v>2</v>
      </c>
      <c r="N145" s="81">
        <v>1200</v>
      </c>
      <c r="O145" s="72">
        <v>1200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>
        <v>2</v>
      </c>
      <c r="M146" s="68"/>
      <c r="N146" s="81"/>
      <c r="O146" s="72"/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23.25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1</v>
      </c>
      <c r="N149" s="81">
        <v>0</v>
      </c>
      <c r="O149" s="72">
        <v>0</v>
      </c>
      <c r="P149" s="59"/>
      <c r="Q149" s="59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7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1</v>
      </c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4</v>
      </c>
      <c r="N154" s="81">
        <v>0</v>
      </c>
      <c r="O154" s="81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6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6</v>
      </c>
      <c r="K156" s="70">
        <v>6</v>
      </c>
      <c r="L156" s="70">
        <v>4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1">
        <v>2</v>
      </c>
      <c r="I157" s="71"/>
      <c r="J157" s="71">
        <v>3</v>
      </c>
      <c r="K157" s="71">
        <v>7</v>
      </c>
      <c r="L157" s="71"/>
      <c r="M157" s="74"/>
      <c r="N157" s="149">
        <f>SUM(N158:N165)+N167+N169+N168+N166+N170+N171</f>
        <v>15000</v>
      </c>
      <c r="O157" s="149">
        <f>SUM(O158:O165)+O167+O169+O168+O166+O170+O171</f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0">
        <v>2</v>
      </c>
      <c r="I158" s="70"/>
      <c r="J158" s="70">
        <v>3</v>
      </c>
      <c r="K158" s="70">
        <v>7</v>
      </c>
      <c r="L158" s="70">
        <v>1</v>
      </c>
      <c r="M158" s="68">
        <v>1</v>
      </c>
      <c r="N158" s="81">
        <v>0</v>
      </c>
      <c r="O158" s="81"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72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100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2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/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15000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100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4</v>
      </c>
      <c r="N162" s="148">
        <v>0</v>
      </c>
      <c r="O162" s="77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/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5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6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2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2</v>
      </c>
      <c r="N166" s="148">
        <v>0</v>
      </c>
      <c r="O166" s="148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3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N173+N174+N175+N176+N177+N180+N179+N178+N181+N182</f>
        <v>5368</v>
      </c>
      <c r="O172" s="150">
        <f>O173+O174+O175+O176+O177+O180+O179+O178+O181+O182</f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5368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7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2</v>
      </c>
      <c r="N182" s="81">
        <v>0</v>
      </c>
      <c r="O182" s="72"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/>
      <c r="L183" s="71"/>
      <c r="M183" s="74"/>
      <c r="N183" s="149">
        <f>N185</f>
        <v>0</v>
      </c>
      <c r="O183" s="75">
        <f>O185</f>
        <v>0</v>
      </c>
      <c r="P183" s="55">
        <f>P185</f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>
        <v>2</v>
      </c>
      <c r="L184" s="71"/>
      <c r="M184" s="74"/>
      <c r="N184" s="149"/>
      <c r="O184" s="75"/>
      <c r="P184" s="124"/>
    </row>
    <row r="185" spans="1:15" ht="23.25">
      <c r="A185" s="70"/>
      <c r="B185" s="82"/>
      <c r="C185" s="82"/>
      <c r="D185" s="70"/>
      <c r="E185" s="82"/>
      <c r="F185" s="82"/>
      <c r="G185" s="82"/>
      <c r="H185" s="70">
        <v>2</v>
      </c>
      <c r="I185" s="70"/>
      <c r="J185" s="70">
        <v>4</v>
      </c>
      <c r="K185" s="70">
        <v>2</v>
      </c>
      <c r="L185" s="70">
        <v>2</v>
      </c>
      <c r="M185" s="68">
        <v>1</v>
      </c>
      <c r="N185" s="81">
        <v>0</v>
      </c>
      <c r="O185" s="151">
        <v>0</v>
      </c>
    </row>
    <row r="186" spans="1:15" ht="23.25">
      <c r="A186" s="70"/>
      <c r="B186" s="82"/>
      <c r="C186" s="82"/>
      <c r="D186" s="70"/>
      <c r="E186" s="82"/>
      <c r="F186" s="82"/>
      <c r="G186" s="82"/>
      <c r="H186" s="71">
        <v>2</v>
      </c>
      <c r="I186" s="71"/>
      <c r="J186" s="71">
        <v>6</v>
      </c>
      <c r="K186" s="71"/>
      <c r="L186" s="71"/>
      <c r="M186" s="74"/>
      <c r="N186" s="149">
        <f>N187+N188+N189+N190+N192+N194+N195+N191+N196+N197</f>
        <v>0</v>
      </c>
      <c r="O186" s="149">
        <f>O187+O188+O189+O190+O192+O194+O195+O191+O196+O197</f>
        <v>0</v>
      </c>
    </row>
    <row r="187" spans="1:22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6</v>
      </c>
      <c r="K187" s="70">
        <v>1</v>
      </c>
      <c r="L187" s="70">
        <v>1</v>
      </c>
      <c r="M187" s="68">
        <v>1</v>
      </c>
      <c r="N187" s="81">
        <v>0</v>
      </c>
      <c r="O187" s="72">
        <v>0</v>
      </c>
      <c r="V187" s="125" t="s">
        <v>33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3</v>
      </c>
      <c r="M188" s="68">
        <v>1</v>
      </c>
      <c r="N188" s="81">
        <v>0</v>
      </c>
      <c r="O188" s="72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4</v>
      </c>
      <c r="M190" s="68">
        <v>1</v>
      </c>
      <c r="N190" s="81">
        <v>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9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1">
        <v>2</v>
      </c>
      <c r="I192" s="71"/>
      <c r="J192" s="71">
        <v>6</v>
      </c>
      <c r="K192" s="71">
        <v>2</v>
      </c>
      <c r="L192" s="71"/>
      <c r="M192" s="74"/>
      <c r="N192" s="149">
        <f>N193</f>
        <v>0</v>
      </c>
      <c r="O192" s="149">
        <f>O193</f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2</v>
      </c>
      <c r="L193" s="70">
        <v>1</v>
      </c>
      <c r="M193" s="68">
        <v>1</v>
      </c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3</v>
      </c>
      <c r="L194" s="70">
        <v>2</v>
      </c>
      <c r="M194" s="68">
        <v>1</v>
      </c>
      <c r="N194" s="81">
        <v>0</v>
      </c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5</v>
      </c>
      <c r="L195" s="70">
        <v>1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8</v>
      </c>
      <c r="M196" s="68">
        <v>1</v>
      </c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7</v>
      </c>
      <c r="K197" s="70">
        <v>1</v>
      </c>
      <c r="L197" s="70">
        <v>2</v>
      </c>
      <c r="M197" s="68"/>
      <c r="N197" s="81">
        <v>0</v>
      </c>
      <c r="O197" s="72"/>
    </row>
    <row r="198" spans="1:15" ht="24" thickBot="1">
      <c r="A198" s="79"/>
      <c r="B198" s="152"/>
      <c r="C198" s="152"/>
      <c r="D198" s="79"/>
      <c r="E198" s="152"/>
      <c r="F198" s="152"/>
      <c r="G198" s="152"/>
      <c r="H198" s="237" t="s">
        <v>15</v>
      </c>
      <c r="I198" s="237"/>
      <c r="J198" s="237"/>
      <c r="K198" s="237"/>
      <c r="L198" s="237"/>
      <c r="M198" s="79"/>
      <c r="N198" s="80">
        <f>N16+N42+N114+N183+N186</f>
        <v>2826059</v>
      </c>
      <c r="O198" s="80">
        <f>O16+O42+O114+O183+O186</f>
        <v>2499831</v>
      </c>
    </row>
    <row r="199" spans="1:22" ht="16.5" thickTop="1">
      <c r="A199" s="112"/>
      <c r="B199" s="112"/>
      <c r="C199" s="112"/>
      <c r="D199" s="112"/>
      <c r="E199" s="112"/>
      <c r="F199" s="112"/>
      <c r="G199" s="112"/>
      <c r="H199" s="118"/>
      <c r="I199" s="118"/>
      <c r="J199" s="118"/>
      <c r="K199" s="118"/>
      <c r="L199" s="118"/>
      <c r="M199" s="112"/>
      <c r="N199" s="112"/>
      <c r="O199" s="112"/>
      <c r="V199" t="s">
        <v>34</v>
      </c>
    </row>
    <row r="200" spans="1:15" ht="1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25.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</row>
    <row r="209" spans="1:15" ht="25.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</row>
  </sheetData>
  <sheetProtection/>
  <mergeCells count="17">
    <mergeCell ref="H86:L86"/>
    <mergeCell ref="A1:O1"/>
    <mergeCell ref="A3:O3"/>
    <mergeCell ref="N4:O4"/>
    <mergeCell ref="N7:O7"/>
    <mergeCell ref="A13:L13"/>
    <mergeCell ref="M13:O13"/>
    <mergeCell ref="A111:L111"/>
    <mergeCell ref="M111:O111"/>
    <mergeCell ref="A112:I112"/>
    <mergeCell ref="J112:L112"/>
    <mergeCell ref="H198:L198"/>
    <mergeCell ref="A14:I14"/>
    <mergeCell ref="J14:L14"/>
    <mergeCell ref="A101:O101"/>
    <mergeCell ref="N102:O102"/>
    <mergeCell ref="N105:O105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="55" zoomScaleNormal="110" zoomScaleSheetLayoutView="55" zoomScalePageLayoutView="0" workbookViewId="0" topLeftCell="A65">
      <selection activeCell="N28" sqref="N28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263" t="s">
        <v>21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66" t="s">
        <v>26</v>
      </c>
      <c r="O4" s="267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268" t="s">
        <v>27</v>
      </c>
      <c r="O7" s="269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38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41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270" t="s">
        <v>23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2"/>
      <c r="M13" s="270" t="s">
        <v>20</v>
      </c>
      <c r="N13" s="271"/>
      <c r="O13" s="273"/>
      <c r="Q13" s="5"/>
    </row>
    <row r="14" spans="1:17" ht="23.25">
      <c r="A14" s="287" t="s">
        <v>18</v>
      </c>
      <c r="B14" s="288"/>
      <c r="C14" s="288"/>
      <c r="D14" s="288"/>
      <c r="E14" s="288"/>
      <c r="F14" s="288"/>
      <c r="G14" s="288"/>
      <c r="H14" s="288"/>
      <c r="I14" s="289"/>
      <c r="J14" s="290" t="s">
        <v>6</v>
      </c>
      <c r="K14" s="291"/>
      <c r="L14" s="292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4767772</v>
      </c>
      <c r="O16" s="69">
        <f>O17+O19+O20+O21+O22+O23+O24+O25+O27+O36</f>
        <v>4767772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4135932</v>
      </c>
      <c r="O17" s="69">
        <f>O18</f>
        <v>4135932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4135932</v>
      </c>
      <c r="O18" s="73">
        <v>4135932</v>
      </c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0</v>
      </c>
      <c r="O19" s="73">
        <v>0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>
        <v>9995</v>
      </c>
      <c r="H24" s="70">
        <v>2</v>
      </c>
      <c r="I24" s="70"/>
      <c r="J24" s="70">
        <v>1</v>
      </c>
      <c r="K24" s="70">
        <v>1</v>
      </c>
      <c r="L24" s="70">
        <v>2</v>
      </c>
      <c r="M24" s="68">
        <v>6</v>
      </c>
      <c r="N24" s="72">
        <v>0</v>
      </c>
      <c r="O24" s="73">
        <v>0</v>
      </c>
      <c r="Q24" s="56"/>
    </row>
    <row r="25" spans="1:17" ht="23.25">
      <c r="A25" s="70"/>
      <c r="B25" s="70"/>
      <c r="C25" s="70"/>
      <c r="D25" s="70"/>
      <c r="E25" s="70"/>
      <c r="F25" s="70"/>
      <c r="G25" s="70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>
        <v>0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631840</v>
      </c>
      <c r="O27" s="69">
        <f>O28+O29+O30+O31+O38+O37</f>
        <v>631840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70"/>
      <c r="B29" s="70"/>
      <c r="C29" s="70"/>
      <c r="D29" s="70"/>
      <c r="E29" s="70"/>
      <c r="F29" s="70"/>
      <c r="G29" s="70">
        <v>9995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5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>
        <v>9995</v>
      </c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0</v>
      </c>
      <c r="O37" s="73">
        <v>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631840</v>
      </c>
      <c r="O38" s="76">
        <f>O39+O40+O41</f>
        <v>631840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293238</v>
      </c>
      <c r="O39" s="73">
        <v>293238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293651</v>
      </c>
      <c r="O40" s="73">
        <v>293651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44951</v>
      </c>
      <c r="O41" s="73">
        <v>44951</v>
      </c>
      <c r="Q41" s="56"/>
    </row>
    <row r="42" spans="1:17" ht="23.25">
      <c r="A42" s="70"/>
      <c r="B42" s="70"/>
      <c r="C42" s="70"/>
      <c r="D42" s="70"/>
      <c r="E42" s="70"/>
      <c r="F42" s="70"/>
      <c r="G42" s="70" t="s">
        <v>43</v>
      </c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0</v>
      </c>
      <c r="O44" s="69">
        <f>O45+O57+O60+O64+O69+O73+O76+O83</f>
        <v>0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0</v>
      </c>
      <c r="O45" s="69">
        <f>SUM(O46:O53)+O54+O55+O56</f>
        <v>0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>
        <v>9995</v>
      </c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0</v>
      </c>
      <c r="O50" s="73">
        <v>0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0</v>
      </c>
      <c r="O57" s="69">
        <f>SUM(O58:O59)</f>
        <v>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>
        <v>9995</v>
      </c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0</v>
      </c>
      <c r="O59" s="73">
        <v>0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0</v>
      </c>
      <c r="O60" s="75">
        <f>O61+O62+O63</f>
        <v>0</v>
      </c>
      <c r="Q60" s="56"/>
    </row>
    <row r="61" spans="1:17" ht="23.25">
      <c r="A61" s="70"/>
      <c r="B61" s="70"/>
      <c r="C61" s="70"/>
      <c r="D61" s="70"/>
      <c r="E61" s="70"/>
      <c r="F61" s="70"/>
      <c r="G61" s="70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0</v>
      </c>
      <c r="O61" s="73">
        <v>0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0</v>
      </c>
      <c r="O64" s="69">
        <f>O65+O66+O67+O68</f>
        <v>0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0</v>
      </c>
      <c r="O65" s="73">
        <v>0</v>
      </c>
      <c r="Q65" s="56"/>
    </row>
    <row r="66" spans="1:17" ht="23.25">
      <c r="A66" s="70"/>
      <c r="B66" s="70"/>
      <c r="C66" s="70"/>
      <c r="D66" s="70"/>
      <c r="E66" s="70"/>
      <c r="F66" s="70"/>
      <c r="G66" s="70">
        <v>9995</v>
      </c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0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0</v>
      </c>
      <c r="O67" s="73">
        <v>0</v>
      </c>
      <c r="Q67" s="56"/>
    </row>
    <row r="68" spans="1:17" ht="23.25">
      <c r="A68" s="70"/>
      <c r="B68" s="70"/>
      <c r="C68" s="70"/>
      <c r="D68" s="70"/>
      <c r="E68" s="70"/>
      <c r="F68" s="70"/>
      <c r="G68" s="70">
        <v>9995</v>
      </c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0</v>
      </c>
      <c r="O69" s="75">
        <f>O70+O72+O71</f>
        <v>0</v>
      </c>
      <c r="Q69" s="56"/>
    </row>
    <row r="70" spans="1:18" ht="23.25">
      <c r="A70" s="70"/>
      <c r="B70" s="70"/>
      <c r="C70" s="70"/>
      <c r="D70" s="70"/>
      <c r="E70" s="70"/>
      <c r="F70" s="70"/>
      <c r="G70" s="70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0</v>
      </c>
      <c r="O70" s="73">
        <v>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0</v>
      </c>
      <c r="O76" s="75">
        <f>O77+O78+O79+O80+O81+O82</f>
        <v>0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>
        <v>9995</v>
      </c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0</v>
      </c>
      <c r="O80" s="73">
        <v>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0</v>
      </c>
      <c r="O81" s="73">
        <v>0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0</v>
      </c>
      <c r="O83" s="69">
        <f>SUM(O84:O88)+O89+O90</f>
        <v>0</v>
      </c>
      <c r="P83" s="47"/>
      <c r="Q83" s="47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>
        <v>70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0</v>
      </c>
      <c r="O89" s="73">
        <v>0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4" thickBot="1">
      <c r="A91" s="79"/>
      <c r="B91" s="152"/>
      <c r="C91" s="152"/>
      <c r="D91" s="79"/>
      <c r="E91" s="152"/>
      <c r="F91" s="152"/>
      <c r="G91" s="152"/>
      <c r="H91" s="284" t="s">
        <v>30</v>
      </c>
      <c r="I91" s="285"/>
      <c r="J91" s="285"/>
      <c r="K91" s="285"/>
      <c r="L91" s="286"/>
      <c r="M91" s="79"/>
      <c r="N91" s="80">
        <f>N16+N44</f>
        <v>4767772</v>
      </c>
      <c r="O91" s="80">
        <f>O16+O44</f>
        <v>4767772</v>
      </c>
      <c r="P91" s="47"/>
      <c r="Q91" s="47"/>
      <c r="R91" s="47"/>
    </row>
    <row r="92" spans="1:18" ht="24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151"/>
      <c r="O92" s="151"/>
      <c r="P92" s="47"/>
      <c r="Q92" s="47"/>
      <c r="R92" s="47"/>
    </row>
    <row r="93" spans="1:18" ht="23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5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3.25">
      <c r="A107" s="293" t="s">
        <v>21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5"/>
    </row>
    <row r="108" spans="1:15" ht="23.2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296" t="s">
        <v>26</v>
      </c>
      <c r="O108" s="297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  <row r="110" spans="1:15" ht="23.25">
      <c r="A110" s="19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92"/>
    </row>
    <row r="111" spans="1:15" ht="23.25">
      <c r="A111" s="193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N111" s="261" t="s">
        <v>27</v>
      </c>
      <c r="O111" s="262"/>
    </row>
    <row r="112" spans="1:15" ht="23.25">
      <c r="A112" s="193" t="s">
        <v>29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147" t="s">
        <v>2</v>
      </c>
      <c r="O112" s="194"/>
    </row>
    <row r="113" spans="1:15" ht="23.25">
      <c r="A113" s="193" t="s">
        <v>44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1</v>
      </c>
      <c r="O113" s="194"/>
    </row>
    <row r="114" spans="1:15" ht="23.25">
      <c r="A114" s="193" t="s">
        <v>38</v>
      </c>
      <c r="B114" s="74"/>
      <c r="C114" s="74"/>
      <c r="D114" s="74"/>
      <c r="E114" s="68"/>
      <c r="F114" s="68"/>
      <c r="G114" s="68"/>
      <c r="H114" s="68"/>
      <c r="I114" s="68"/>
      <c r="J114" s="68"/>
      <c r="K114" s="68"/>
      <c r="L114" s="68"/>
      <c r="M114" s="68"/>
      <c r="N114" s="195" t="s">
        <v>0</v>
      </c>
      <c r="O114" s="196"/>
    </row>
    <row r="115" spans="1:15" ht="24" thickBot="1">
      <c r="A115" s="197" t="s">
        <v>42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8"/>
      <c r="O115" s="200"/>
    </row>
    <row r="116" spans="1:15" ht="24" thickBot="1">
      <c r="A116" s="20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68"/>
      <c r="N116" s="199"/>
      <c r="O116" s="201"/>
    </row>
    <row r="117" spans="1:15" ht="23.25">
      <c r="A117" s="274" t="s">
        <v>23</v>
      </c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6"/>
      <c r="M117" s="274" t="s">
        <v>20</v>
      </c>
      <c r="N117" s="275"/>
      <c r="O117" s="277"/>
    </row>
    <row r="118" spans="1:15" ht="23.25">
      <c r="A118" s="278" t="s">
        <v>18</v>
      </c>
      <c r="B118" s="279"/>
      <c r="C118" s="279"/>
      <c r="D118" s="279"/>
      <c r="E118" s="279"/>
      <c r="F118" s="279"/>
      <c r="G118" s="279"/>
      <c r="H118" s="279"/>
      <c r="I118" s="280"/>
      <c r="J118" s="281" t="s">
        <v>6</v>
      </c>
      <c r="K118" s="282"/>
      <c r="L118" s="283"/>
      <c r="M118" s="189" t="s">
        <v>11</v>
      </c>
      <c r="N118" s="180" t="s">
        <v>12</v>
      </c>
      <c r="O118" s="190" t="s">
        <v>13</v>
      </c>
    </row>
    <row r="119" spans="1:15" ht="93.75" thickBot="1">
      <c r="A119" s="181" t="s">
        <v>3</v>
      </c>
      <c r="B119" s="182" t="s">
        <v>25</v>
      </c>
      <c r="C119" s="181" t="s">
        <v>4</v>
      </c>
      <c r="D119" s="181" t="s">
        <v>22</v>
      </c>
      <c r="E119" s="203" t="s">
        <v>14</v>
      </c>
      <c r="F119" s="181" t="s">
        <v>10</v>
      </c>
      <c r="G119" s="181" t="s">
        <v>5</v>
      </c>
      <c r="H119" s="181" t="s">
        <v>32</v>
      </c>
      <c r="I119" s="183"/>
      <c r="J119" s="181" t="s">
        <v>7</v>
      </c>
      <c r="K119" s="183" t="s">
        <v>8</v>
      </c>
      <c r="L119" s="183" t="s">
        <v>9</v>
      </c>
      <c r="M119" s="184" t="s">
        <v>16</v>
      </c>
      <c r="N119" s="204" t="s">
        <v>17</v>
      </c>
      <c r="O119" s="205" t="s">
        <v>24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0"/>
      <c r="L120" s="70"/>
      <c r="M120" s="68"/>
      <c r="N120" s="69">
        <f>N121+N129+N133+N139+N143+N149+N158+N172</f>
        <v>0</v>
      </c>
      <c r="O120" s="69">
        <f>O121+O129+O133+O139+O143+O149+O158+O172</f>
        <v>0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0</v>
      </c>
      <c r="O121" s="69">
        <f>SUM(O122:O127)+O128</f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0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0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>
        <v>9995</v>
      </c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2</v>
      </c>
      <c r="M127" s="68">
        <v>1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4</v>
      </c>
      <c r="M128" s="68">
        <v>1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0</v>
      </c>
      <c r="O129" s="69">
        <f>O130+O132+O131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0</v>
      </c>
      <c r="O133" s="69">
        <f>SUM(O134:O138)</f>
        <v>0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>
        <v>9995</v>
      </c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0</v>
      </c>
      <c r="O139" s="149">
        <f>SUM(O140:O141)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0</v>
      </c>
      <c r="O143" s="149">
        <f>SUM(O144:O145)+O146+O147+O148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2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0</v>
      </c>
      <c r="O149" s="149">
        <f>O150+O152+O153+O154+O155+O156+O157</f>
        <v>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2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0</v>
      </c>
      <c r="O158" s="149">
        <f>SUM(O159:O166)+O168+O170+O169+O167+O171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9995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9995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70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0</v>
      </c>
      <c r="O172" s="150">
        <f>O173+O174+O175+O176+O177+O179+O178+O180+O181</f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70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0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3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82">
        <v>9995</v>
      </c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0</v>
      </c>
      <c r="O185" s="149">
        <f>O186+O187+O188+O189+O190+O192+O193</f>
        <v>0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0</v>
      </c>
      <c r="O186" s="72">
        <v>0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>
        <v>70</v>
      </c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0</v>
      </c>
      <c r="O188" s="8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3</v>
      </c>
      <c r="L190" s="71"/>
      <c r="M190" s="74"/>
      <c r="N190" s="149">
        <f>N191</f>
        <v>0</v>
      </c>
      <c r="O190" s="149">
        <f>O191</f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3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3</v>
      </c>
      <c r="L192" s="70">
        <v>4</v>
      </c>
      <c r="M192" s="68"/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8</v>
      </c>
      <c r="L193" s="70">
        <v>5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284" t="s">
        <v>15</v>
      </c>
      <c r="I196" s="285"/>
      <c r="J196" s="285"/>
      <c r="K196" s="285"/>
      <c r="L196" s="286"/>
      <c r="M196" s="79"/>
      <c r="N196" s="80">
        <f>N16+N44+N120+N182+N185</f>
        <v>4767772</v>
      </c>
      <c r="O196" s="80">
        <f>O16+O44+O120+O182+O185</f>
        <v>4767772</v>
      </c>
    </row>
    <row r="197" spans="1:15" ht="24" thickTop="1">
      <c r="A197" s="68"/>
      <c r="B197" s="68"/>
      <c r="C197" s="68"/>
      <c r="D197" s="68"/>
      <c r="E197" s="68"/>
      <c r="F197" s="68"/>
      <c r="G197" s="68"/>
      <c r="H197" s="189"/>
      <c r="I197" s="189"/>
      <c r="J197" s="189"/>
      <c r="K197" s="189"/>
      <c r="L197" s="189"/>
      <c r="M197" s="68"/>
      <c r="N197" s="68"/>
      <c r="O197" s="68"/>
    </row>
    <row r="198" spans="1:15" ht="23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</row>
    <row r="207" spans="1:15" ht="23.25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</sheetData>
  <sheetProtection/>
  <mergeCells count="17"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  <mergeCell ref="N111:O111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1"/>
  <sheetViews>
    <sheetView view="pageBreakPreview" zoomScale="75" zoomScaleNormal="110" zoomScaleSheetLayoutView="75" zoomScalePageLayoutView="0" workbookViewId="0" topLeftCell="A94">
      <selection activeCell="O162" sqref="O162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3" t="s">
        <v>26</v>
      </c>
      <c r="O4" s="254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5" t="s">
        <v>27</v>
      </c>
      <c r="O7" s="256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40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38" t="s">
        <v>18</v>
      </c>
      <c r="B14" s="239"/>
      <c r="C14" s="238"/>
      <c r="D14" s="238"/>
      <c r="E14" s="238"/>
      <c r="F14" s="238"/>
      <c r="G14" s="238"/>
      <c r="H14" s="238"/>
      <c r="I14" s="238"/>
      <c r="J14" s="240" t="s">
        <v>6</v>
      </c>
      <c r="K14" s="241"/>
      <c r="L14" s="242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N17+N19+N20+N21+N22+N23+N24+N25+N26</f>
        <v>6274768</v>
      </c>
      <c r="O16" s="69">
        <f>O17+O19+O20+O21+O22+O23+O24+O25+O26</f>
        <v>5981596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4740418</v>
      </c>
      <c r="O17" s="69">
        <f>O18</f>
        <v>4740418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4740418</v>
      </c>
      <c r="O18" s="73">
        <v>4740418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197566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>
        <v>9995</v>
      </c>
      <c r="H20" s="70">
        <v>2</v>
      </c>
      <c r="I20" s="70"/>
      <c r="J20" s="70">
        <v>2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>
        <v>100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3</v>
      </c>
      <c r="N21" s="72">
        <v>0</v>
      </c>
      <c r="O21" s="73">
        <v>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0</v>
      </c>
      <c r="O22" s="73">
        <v>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>
        <v>9995</v>
      </c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324111</v>
      </c>
      <c r="O24" s="73">
        <v>324111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5</v>
      </c>
      <c r="M25" s="68">
        <v>1</v>
      </c>
      <c r="N25" s="72">
        <v>50299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1">
        <v>2</v>
      </c>
      <c r="I26" s="70"/>
      <c r="J26" s="71">
        <v>1</v>
      </c>
      <c r="K26" s="71">
        <v>2</v>
      </c>
      <c r="L26" s="70"/>
      <c r="M26" s="68"/>
      <c r="N26" s="69">
        <f>N27+N28+N29+N30+N33</f>
        <v>962374</v>
      </c>
      <c r="O26" s="69">
        <f>O27+O28+O29+O30+O33</f>
        <v>917067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2</v>
      </c>
      <c r="L27" s="70">
        <v>2</v>
      </c>
      <c r="M27" s="68">
        <v>2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>
        <v>100</v>
      </c>
      <c r="H28" s="70">
        <v>2</v>
      </c>
      <c r="I28" s="70"/>
      <c r="J28" s="70">
        <v>1</v>
      </c>
      <c r="K28" s="70">
        <v>2</v>
      </c>
      <c r="L28" s="70">
        <v>2</v>
      </c>
      <c r="M28" s="68">
        <v>5</v>
      </c>
      <c r="N28" s="72">
        <v>186500</v>
      </c>
      <c r="O28" s="73">
        <v>171500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0">
        <v>2</v>
      </c>
      <c r="I29" s="70"/>
      <c r="J29" s="70">
        <v>1</v>
      </c>
      <c r="K29" s="70">
        <v>2</v>
      </c>
      <c r="L29" s="70">
        <v>2</v>
      </c>
      <c r="M29" s="68">
        <v>6</v>
      </c>
      <c r="N29" s="72">
        <v>0</v>
      </c>
      <c r="O29" s="73">
        <v>0</v>
      </c>
      <c r="Q29" s="56"/>
    </row>
    <row r="30" spans="1:17" ht="23.25">
      <c r="A30" s="123"/>
      <c r="B30" s="123"/>
      <c r="C30" s="123"/>
      <c r="D30" s="123"/>
      <c r="E30" s="123"/>
      <c r="F30" s="123"/>
      <c r="G30" s="123"/>
      <c r="H30" s="71">
        <v>2</v>
      </c>
      <c r="I30" s="71"/>
      <c r="J30" s="71">
        <v>1</v>
      </c>
      <c r="K30" s="71">
        <v>3</v>
      </c>
      <c r="L30" s="71"/>
      <c r="M30" s="74"/>
      <c r="N30" s="75">
        <f>SUM(N31:N32)</f>
        <v>0</v>
      </c>
      <c r="O30" s="75">
        <f>SUM(O31:O32)</f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>
        <v>9995</v>
      </c>
      <c r="H31" s="70">
        <v>2</v>
      </c>
      <c r="I31" s="70"/>
      <c r="J31" s="70">
        <v>1</v>
      </c>
      <c r="K31" s="70">
        <v>3</v>
      </c>
      <c r="L31" s="70">
        <v>3</v>
      </c>
      <c r="M31" s="68">
        <v>1</v>
      </c>
      <c r="N31" s="72">
        <v>0</v>
      </c>
      <c r="O31" s="72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4</v>
      </c>
      <c r="L32" s="70">
        <v>1</v>
      </c>
      <c r="M32" s="68">
        <v>2</v>
      </c>
      <c r="N32" s="72">
        <v>0</v>
      </c>
      <c r="O32" s="73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1">
        <v>2</v>
      </c>
      <c r="I33" s="70"/>
      <c r="J33" s="71">
        <v>1</v>
      </c>
      <c r="K33" s="71">
        <v>5</v>
      </c>
      <c r="L33" s="71"/>
      <c r="M33" s="74"/>
      <c r="N33" s="75">
        <f>N34+N35+N36</f>
        <v>775874</v>
      </c>
      <c r="O33" s="76">
        <f>O34+O35+O36</f>
        <v>745567</v>
      </c>
      <c r="P33" s="61">
        <f>P34+P35+P36</f>
        <v>0</v>
      </c>
      <c r="Q33" s="46">
        <f>Q34+Q35+Q36</f>
        <v>0</v>
      </c>
    </row>
    <row r="34" spans="1:17" ht="23.25">
      <c r="A34" s="42"/>
      <c r="B34" s="42"/>
      <c r="C34" s="42"/>
      <c r="D34" s="42"/>
      <c r="E34" s="42"/>
      <c r="F34" s="42"/>
      <c r="G34" s="42">
        <v>100</v>
      </c>
      <c r="H34" s="70">
        <v>2</v>
      </c>
      <c r="I34" s="70"/>
      <c r="J34" s="70">
        <v>1</v>
      </c>
      <c r="K34" s="70">
        <v>5</v>
      </c>
      <c r="L34" s="70">
        <v>1</v>
      </c>
      <c r="M34" s="68">
        <v>1</v>
      </c>
      <c r="N34" s="72">
        <v>358927</v>
      </c>
      <c r="O34" s="73">
        <v>344919</v>
      </c>
      <c r="Q34" s="56"/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2</v>
      </c>
      <c r="M35" s="68">
        <v>1</v>
      </c>
      <c r="N35" s="72">
        <v>359433</v>
      </c>
      <c r="O35" s="73">
        <v>345406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3</v>
      </c>
      <c r="M36" s="68">
        <v>1</v>
      </c>
      <c r="N36" s="72">
        <v>57514</v>
      </c>
      <c r="O36" s="73">
        <v>55242</v>
      </c>
      <c r="Q36" s="56"/>
    </row>
    <row r="37" spans="1:17" ht="23.25">
      <c r="A37" s="42"/>
      <c r="B37" s="42"/>
      <c r="C37" s="42"/>
      <c r="D37" s="42"/>
      <c r="E37" s="42"/>
      <c r="F37" s="42"/>
      <c r="G37" s="42"/>
      <c r="H37" s="71">
        <v>2</v>
      </c>
      <c r="I37" s="71"/>
      <c r="J37" s="71">
        <v>1</v>
      </c>
      <c r="K37" s="71">
        <v>6</v>
      </c>
      <c r="L37" s="71"/>
      <c r="M37" s="74"/>
      <c r="N37" s="75">
        <f>N38</f>
        <v>0</v>
      </c>
      <c r="O37" s="75">
        <f>O38</f>
        <v>0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0">
        <v>2</v>
      </c>
      <c r="I38" s="70"/>
      <c r="J38" s="70">
        <v>1</v>
      </c>
      <c r="K38" s="70">
        <v>6</v>
      </c>
      <c r="L38" s="70">
        <v>1</v>
      </c>
      <c r="M38" s="68"/>
      <c r="N38" s="72">
        <v>0</v>
      </c>
      <c r="O38" s="73">
        <v>0</v>
      </c>
      <c r="Q38" s="56"/>
    </row>
    <row r="39" spans="1:18" ht="23.25">
      <c r="A39" s="42"/>
      <c r="B39" s="42"/>
      <c r="C39" s="42"/>
      <c r="D39" s="42"/>
      <c r="E39" s="42"/>
      <c r="F39" s="42"/>
      <c r="G39" s="42"/>
      <c r="H39" s="71">
        <v>2</v>
      </c>
      <c r="I39" s="70"/>
      <c r="J39" s="71">
        <v>2</v>
      </c>
      <c r="K39" s="71"/>
      <c r="L39" s="70"/>
      <c r="M39" s="68"/>
      <c r="N39" s="69">
        <f>N40+N49+N52+N56+N62+N67+N70+N78</f>
        <v>443109</v>
      </c>
      <c r="O39" s="69">
        <f>O40+O49+O52+O56+O62+O67+O70+O78</f>
        <v>235941</v>
      </c>
      <c r="P39" s="57"/>
      <c r="Q39" s="58"/>
      <c r="R39" s="57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>
        <v>1</v>
      </c>
      <c r="L40" s="70"/>
      <c r="M40" s="68"/>
      <c r="N40" s="69">
        <f>SUM(N41:N47)+N48</f>
        <v>432387</v>
      </c>
      <c r="O40" s="69">
        <f>SUM(O41:O47)+O48</f>
        <v>235941</v>
      </c>
      <c r="P40" s="57"/>
      <c r="Q40" s="58"/>
      <c r="R40" s="57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2</v>
      </c>
      <c r="K41" s="70">
        <v>1</v>
      </c>
      <c r="L41" s="70">
        <v>2</v>
      </c>
      <c r="M41" s="68">
        <v>1</v>
      </c>
      <c r="N41" s="72">
        <v>63311</v>
      </c>
      <c r="O41" s="73">
        <v>22880</v>
      </c>
      <c r="Q41" s="56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2</v>
      </c>
      <c r="M42" s="68">
        <v>1</v>
      </c>
      <c r="N42" s="72">
        <v>0</v>
      </c>
      <c r="O42" s="73">
        <v>0</v>
      </c>
      <c r="Q42" s="56"/>
    </row>
    <row r="43" spans="1:17" ht="23.25">
      <c r="A43" s="42"/>
      <c r="B43" s="42"/>
      <c r="C43" s="42"/>
      <c r="D43" s="42"/>
      <c r="E43" s="42"/>
      <c r="F43" s="42"/>
      <c r="G43" s="42">
        <v>9995</v>
      </c>
      <c r="H43" s="70">
        <v>2</v>
      </c>
      <c r="I43" s="70"/>
      <c r="J43" s="70">
        <v>2</v>
      </c>
      <c r="K43" s="70">
        <v>1</v>
      </c>
      <c r="L43" s="70">
        <v>3</v>
      </c>
      <c r="M43" s="68">
        <v>1</v>
      </c>
      <c r="N43" s="72">
        <v>29502</v>
      </c>
      <c r="O43" s="73">
        <v>11546</v>
      </c>
      <c r="Q43" s="56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4</v>
      </c>
      <c r="M44" s="68">
        <v>1</v>
      </c>
      <c r="N44" s="72">
        <v>0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9995</v>
      </c>
      <c r="H45" s="70">
        <v>2</v>
      </c>
      <c r="I45" s="70"/>
      <c r="J45" s="70">
        <v>2</v>
      </c>
      <c r="K45" s="70">
        <v>1</v>
      </c>
      <c r="L45" s="70">
        <v>5</v>
      </c>
      <c r="M45" s="68">
        <v>1</v>
      </c>
      <c r="N45" s="72">
        <v>9147</v>
      </c>
      <c r="O45" s="73">
        <v>1112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100</v>
      </c>
      <c r="H46" s="70">
        <v>2</v>
      </c>
      <c r="I46" s="70"/>
      <c r="J46" s="70">
        <v>2</v>
      </c>
      <c r="K46" s="70">
        <v>1</v>
      </c>
      <c r="L46" s="70">
        <v>6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9995</v>
      </c>
      <c r="H47" s="70">
        <v>2</v>
      </c>
      <c r="I47" s="70"/>
      <c r="J47" s="70">
        <v>2</v>
      </c>
      <c r="K47" s="70">
        <v>1</v>
      </c>
      <c r="L47" s="70">
        <v>6</v>
      </c>
      <c r="M47" s="68">
        <v>1</v>
      </c>
      <c r="N47" s="72">
        <v>329033</v>
      </c>
      <c r="O47" s="73">
        <v>200215</v>
      </c>
      <c r="Q47" s="56"/>
    </row>
    <row r="48" spans="1:17" ht="23.25">
      <c r="A48" s="42"/>
      <c r="B48" s="42"/>
      <c r="C48" s="42"/>
      <c r="D48" s="42"/>
      <c r="E48" s="42"/>
      <c r="F48" s="42"/>
      <c r="G48" s="42"/>
      <c r="H48" s="70">
        <v>2</v>
      </c>
      <c r="I48" s="70"/>
      <c r="J48" s="70">
        <v>2</v>
      </c>
      <c r="K48" s="70">
        <v>1</v>
      </c>
      <c r="L48" s="70">
        <v>7</v>
      </c>
      <c r="M48" s="68">
        <v>1</v>
      </c>
      <c r="N48" s="72">
        <v>1394</v>
      </c>
      <c r="O48" s="73">
        <v>188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1">
        <v>2</v>
      </c>
      <c r="I49" s="70"/>
      <c r="J49" s="71">
        <v>2</v>
      </c>
      <c r="K49" s="71">
        <v>2</v>
      </c>
      <c r="L49" s="71"/>
      <c r="M49" s="74"/>
      <c r="N49" s="69">
        <f>SUM(N50:N51)</f>
        <v>0</v>
      </c>
      <c r="O49" s="69">
        <f>SUM(O50:O51)</f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0">
        <v>2</v>
      </c>
      <c r="I50" s="70"/>
      <c r="J50" s="70">
        <v>2</v>
      </c>
      <c r="K50" s="70">
        <v>2</v>
      </c>
      <c r="L50" s="70">
        <v>1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0">
        <v>2</v>
      </c>
      <c r="I51" s="70"/>
      <c r="J51" s="70">
        <v>2</v>
      </c>
      <c r="K51" s="70">
        <v>2</v>
      </c>
      <c r="L51" s="70">
        <v>2</v>
      </c>
      <c r="M51" s="68">
        <v>1</v>
      </c>
      <c r="N51" s="72">
        <v>0</v>
      </c>
      <c r="O51" s="73">
        <v>0</v>
      </c>
      <c r="P51" s="57"/>
      <c r="Q51" s="60"/>
    </row>
    <row r="52" spans="1:17" ht="23.25">
      <c r="A52" s="42"/>
      <c r="B52" s="42"/>
      <c r="C52" s="42"/>
      <c r="D52" s="42"/>
      <c r="E52" s="42"/>
      <c r="F52" s="42"/>
      <c r="G52" s="42"/>
      <c r="H52" s="71">
        <v>2</v>
      </c>
      <c r="I52" s="71"/>
      <c r="J52" s="71">
        <v>2</v>
      </c>
      <c r="K52" s="71">
        <v>3</v>
      </c>
      <c r="L52" s="71"/>
      <c r="M52" s="74"/>
      <c r="N52" s="75">
        <f>N53+N54+N55</f>
        <v>0</v>
      </c>
      <c r="O52" s="75">
        <f>O53+O54+O55</f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>
        <v>9995</v>
      </c>
      <c r="H53" s="70">
        <v>2</v>
      </c>
      <c r="I53" s="70"/>
      <c r="J53" s="70">
        <v>2</v>
      </c>
      <c r="K53" s="70">
        <v>3</v>
      </c>
      <c r="L53" s="70">
        <v>1</v>
      </c>
      <c r="M53" s="68"/>
      <c r="N53" s="72">
        <v>0</v>
      </c>
      <c r="O53" s="73">
        <v>0</v>
      </c>
      <c r="Q53" s="56"/>
    </row>
    <row r="54" spans="1:17" ht="23.25">
      <c r="A54" s="42"/>
      <c r="B54" s="42"/>
      <c r="C54" s="42"/>
      <c r="D54" s="42"/>
      <c r="E54" s="42"/>
      <c r="F54" s="42"/>
      <c r="G54" s="42"/>
      <c r="H54" s="70">
        <v>2</v>
      </c>
      <c r="I54" s="70"/>
      <c r="J54" s="70">
        <v>2</v>
      </c>
      <c r="K54" s="70">
        <v>3</v>
      </c>
      <c r="L54" s="70">
        <v>2</v>
      </c>
      <c r="M54" s="68"/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2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1">
        <v>2</v>
      </c>
      <c r="I56" s="71"/>
      <c r="J56" s="71">
        <v>2</v>
      </c>
      <c r="K56" s="71">
        <v>4</v>
      </c>
      <c r="L56" s="71"/>
      <c r="M56" s="74"/>
      <c r="N56" s="69">
        <f>N57+N58+N59+N60+N61</f>
        <v>0</v>
      </c>
      <c r="O56" s="69">
        <f>O57+O58+O59+O60+O61</f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>
        <v>9995</v>
      </c>
      <c r="H57" s="70">
        <v>2</v>
      </c>
      <c r="I57" s="70"/>
      <c r="J57" s="70">
        <v>2</v>
      </c>
      <c r="K57" s="70">
        <v>4</v>
      </c>
      <c r="L57" s="70">
        <v>1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4</v>
      </c>
      <c r="L58" s="70">
        <v>2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3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>
        <v>9995</v>
      </c>
      <c r="H60" s="70">
        <v>2</v>
      </c>
      <c r="I60" s="70"/>
      <c r="J60" s="70">
        <v>2</v>
      </c>
      <c r="K60" s="70">
        <v>4</v>
      </c>
      <c r="L60" s="70">
        <v>4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>
        <v>1</v>
      </c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1">
        <v>2</v>
      </c>
      <c r="I62" s="70"/>
      <c r="J62" s="71">
        <v>2</v>
      </c>
      <c r="K62" s="71">
        <v>5</v>
      </c>
      <c r="L62" s="71"/>
      <c r="M62" s="74"/>
      <c r="N62" s="75">
        <f>N63+N65+N64+N66</f>
        <v>0</v>
      </c>
      <c r="O62" s="75">
        <f>O63+O65+O64+O66</f>
        <v>0</v>
      </c>
      <c r="Q62" s="56"/>
    </row>
    <row r="63" spans="1:18" ht="23.25">
      <c r="A63" s="42"/>
      <c r="B63" s="42"/>
      <c r="C63" s="42"/>
      <c r="D63" s="42"/>
      <c r="E63" s="42"/>
      <c r="F63" s="42"/>
      <c r="G63" s="42">
        <v>9995</v>
      </c>
      <c r="H63" s="70">
        <v>2</v>
      </c>
      <c r="I63" s="70"/>
      <c r="J63" s="70">
        <v>2</v>
      </c>
      <c r="K63" s="70">
        <v>5</v>
      </c>
      <c r="L63" s="70">
        <v>1</v>
      </c>
      <c r="M63" s="68">
        <v>1</v>
      </c>
      <c r="N63" s="72">
        <v>0</v>
      </c>
      <c r="O63" s="73">
        <v>0</v>
      </c>
      <c r="Q63" s="47"/>
      <c r="R63" s="47"/>
    </row>
    <row r="64" spans="1:18" ht="23.25">
      <c r="A64" s="42"/>
      <c r="B64" s="42"/>
      <c r="C64" s="42"/>
      <c r="D64" s="42"/>
      <c r="E64" s="42"/>
      <c r="F64" s="42"/>
      <c r="G64" s="42">
        <v>9995</v>
      </c>
      <c r="H64" s="70">
        <v>2</v>
      </c>
      <c r="I64" s="70"/>
      <c r="J64" s="70">
        <v>2</v>
      </c>
      <c r="K64" s="70">
        <v>5</v>
      </c>
      <c r="L64" s="70">
        <v>6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8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1">
        <v>2</v>
      </c>
      <c r="I67" s="70"/>
      <c r="J67" s="71">
        <v>2</v>
      </c>
      <c r="K67" s="71">
        <v>6</v>
      </c>
      <c r="L67" s="71"/>
      <c r="M67" s="74"/>
      <c r="N67" s="69">
        <f>SUM(N68:N69)</f>
        <v>0</v>
      </c>
      <c r="O67" s="69">
        <f>SUM(O68:O69)</f>
        <v>0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6</v>
      </c>
      <c r="L68" s="70">
        <v>3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20" ht="23.25">
      <c r="A70" s="42"/>
      <c r="B70" s="42"/>
      <c r="C70" s="42"/>
      <c r="D70" s="42"/>
      <c r="E70" s="42"/>
      <c r="F70" s="42"/>
      <c r="G70" s="42"/>
      <c r="H70" s="71">
        <v>2</v>
      </c>
      <c r="I70" s="71"/>
      <c r="J70" s="71">
        <v>2</v>
      </c>
      <c r="K70" s="71">
        <v>7</v>
      </c>
      <c r="L70" s="71"/>
      <c r="M70" s="74"/>
      <c r="N70" s="75">
        <f>N71+N72+N73+N74+N75+N77+N76</f>
        <v>10722</v>
      </c>
      <c r="O70" s="75">
        <f>O71+O72+O73+O74+O75+O77+O76</f>
        <v>0</v>
      </c>
      <c r="P70" s="75">
        <f>P71+P72+P73+P74+P75+P77</f>
        <v>0</v>
      </c>
      <c r="Q70" s="75">
        <f>Q71+Q72+Q73+Q74+Q75+Q77</f>
        <v>0</v>
      </c>
      <c r="R70" s="75">
        <f>R71+R72+R73+R74+R75+R77</f>
        <v>0</v>
      </c>
      <c r="S70" s="75">
        <f>S71+S72+S73+S74+S75+S77</f>
        <v>0</v>
      </c>
      <c r="T70" s="75">
        <f>T71+T72+T73+T74+T75+T77</f>
        <v>0</v>
      </c>
    </row>
    <row r="71" spans="1:18" ht="23.25">
      <c r="A71" s="42"/>
      <c r="B71" s="42"/>
      <c r="C71" s="42"/>
      <c r="D71" s="42"/>
      <c r="E71" s="42"/>
      <c r="F71" s="42"/>
      <c r="G71" s="42">
        <v>9995</v>
      </c>
      <c r="H71" s="70">
        <v>2</v>
      </c>
      <c r="I71" s="70"/>
      <c r="J71" s="70">
        <v>2</v>
      </c>
      <c r="K71" s="70">
        <v>7</v>
      </c>
      <c r="L71" s="70">
        <v>1</v>
      </c>
      <c r="M71" s="68">
        <v>1</v>
      </c>
      <c r="N71" s="77">
        <v>0</v>
      </c>
      <c r="O71" s="78">
        <v>0</v>
      </c>
      <c r="P71" s="47"/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2</v>
      </c>
      <c r="N72" s="72">
        <v>0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6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>
        <v>9995</v>
      </c>
      <c r="H74" s="70">
        <v>2</v>
      </c>
      <c r="I74" s="70"/>
      <c r="J74" s="70">
        <v>2</v>
      </c>
      <c r="K74" s="70">
        <v>7</v>
      </c>
      <c r="L74" s="70">
        <v>7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9995</v>
      </c>
      <c r="H75" s="70">
        <v>2</v>
      </c>
      <c r="I75" s="70"/>
      <c r="J75" s="70">
        <v>2</v>
      </c>
      <c r="K75" s="70">
        <v>7</v>
      </c>
      <c r="L75" s="70">
        <v>2</v>
      </c>
      <c r="M75" s="68">
        <v>4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9995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5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10722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SUM(N79:N83)+N84+N85+N86+N87+N88</f>
        <v>0</v>
      </c>
      <c r="O78" s="69">
        <f>SUM(O79:O83)+O84+O85+O86+O87+O88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1</v>
      </c>
      <c r="M79" s="68"/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>
        <v>9995</v>
      </c>
      <c r="H80" s="70">
        <v>2</v>
      </c>
      <c r="I80" s="70"/>
      <c r="J80" s="70">
        <v>2</v>
      </c>
      <c r="K80" s="70">
        <v>8</v>
      </c>
      <c r="L80" s="70">
        <v>2</v>
      </c>
      <c r="M80" s="68">
        <v>1</v>
      </c>
      <c r="N80" s="151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>
        <v>9995</v>
      </c>
      <c r="H81" s="70">
        <v>2</v>
      </c>
      <c r="I81" s="70"/>
      <c r="J81" s="70">
        <v>2</v>
      </c>
      <c r="K81" s="70">
        <v>8</v>
      </c>
      <c r="L81" s="70">
        <v>5</v>
      </c>
      <c r="M81" s="68">
        <v>2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/>
      <c r="H82" s="70">
        <v>2</v>
      </c>
      <c r="I82" s="70"/>
      <c r="J82" s="70">
        <v>2</v>
      </c>
      <c r="K82" s="70">
        <v>8</v>
      </c>
      <c r="L82" s="70">
        <v>6</v>
      </c>
      <c r="M82" s="68">
        <v>1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8</v>
      </c>
      <c r="L83" s="70">
        <v>7</v>
      </c>
      <c r="M83" s="68">
        <v>2</v>
      </c>
      <c r="N83" s="72">
        <v>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>
        <v>9995</v>
      </c>
      <c r="H84" s="70">
        <v>2</v>
      </c>
      <c r="I84" s="70"/>
      <c r="J84" s="70">
        <v>2</v>
      </c>
      <c r="K84" s="70">
        <v>8</v>
      </c>
      <c r="L84" s="70">
        <v>7</v>
      </c>
      <c r="M84" s="68">
        <v>4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7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>
        <v>9995</v>
      </c>
      <c r="H86" s="70">
        <v>2</v>
      </c>
      <c r="I86" s="70"/>
      <c r="J86" s="70">
        <v>2</v>
      </c>
      <c r="K86" s="70">
        <v>8</v>
      </c>
      <c r="L86" s="70">
        <v>7</v>
      </c>
      <c r="M86" s="68">
        <v>6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/>
      <c r="H87" s="70">
        <v>2</v>
      </c>
      <c r="I87" s="70"/>
      <c r="J87" s="70">
        <v>2</v>
      </c>
      <c r="K87" s="70">
        <v>8</v>
      </c>
      <c r="L87" s="70">
        <v>7</v>
      </c>
      <c r="M87" s="68">
        <v>6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>
        <v>2</v>
      </c>
      <c r="I88" s="70"/>
      <c r="J88" s="70">
        <v>2</v>
      </c>
      <c r="K88" s="70">
        <v>8</v>
      </c>
      <c r="L88" s="70">
        <v>8</v>
      </c>
      <c r="M88" s="68">
        <v>1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/>
      <c r="I89" s="70"/>
      <c r="J89" s="70"/>
      <c r="K89" s="70"/>
      <c r="L89" s="70"/>
      <c r="M89" s="68"/>
      <c r="N89" s="72"/>
      <c r="O89" s="73"/>
      <c r="P89" s="47"/>
      <c r="Q89" s="47"/>
      <c r="R89" s="47"/>
    </row>
    <row r="90" spans="1:18" ht="24" thickBot="1">
      <c r="A90" s="115"/>
      <c r="B90" s="116"/>
      <c r="C90" s="116"/>
      <c r="D90" s="115"/>
      <c r="E90" s="116"/>
      <c r="F90" s="116"/>
      <c r="G90" s="116"/>
      <c r="H90" s="237" t="s">
        <v>30</v>
      </c>
      <c r="I90" s="237"/>
      <c r="J90" s="237"/>
      <c r="K90" s="237"/>
      <c r="L90" s="237"/>
      <c r="M90" s="79"/>
      <c r="N90" s="80">
        <f>N16+N39</f>
        <v>6717877</v>
      </c>
      <c r="O90" s="80">
        <f>O16+O39</f>
        <v>6217537</v>
      </c>
      <c r="P90" s="47"/>
      <c r="Q90" s="47"/>
      <c r="R90" s="47"/>
    </row>
    <row r="91" spans="1:18" ht="15.75" thickTop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7"/>
      <c r="O91" s="117"/>
      <c r="P91" s="47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</row>
    <row r="105" spans="1:15" ht="15.75">
      <c r="A105" s="243" t="s">
        <v>21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5"/>
    </row>
    <row r="106" spans="1:15" ht="15.75">
      <c r="A106" s="120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246" t="s">
        <v>26</v>
      </c>
      <c r="O106" s="247"/>
    </row>
    <row r="107" spans="1:15" ht="15.75">
      <c r="A107" s="120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21"/>
    </row>
    <row r="108" spans="1:15" ht="15">
      <c r="A108" s="126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27"/>
    </row>
    <row r="109" spans="1:15" ht="15.75">
      <c r="A109" s="128" t="s">
        <v>28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2"/>
      <c r="N109" s="248" t="s">
        <v>27</v>
      </c>
      <c r="O109" s="249"/>
    </row>
    <row r="110" spans="1:15" ht="15.75">
      <c r="A110" s="128" t="s">
        <v>29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129" t="s">
        <v>2</v>
      </c>
      <c r="O110" s="130"/>
    </row>
    <row r="111" spans="1:15" ht="15.75">
      <c r="A111" s="128" t="s">
        <v>44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129" t="s">
        <v>1</v>
      </c>
      <c r="O111" s="130"/>
    </row>
    <row r="112" spans="1:15" ht="15.75">
      <c r="A112" s="128" t="s">
        <v>38</v>
      </c>
      <c r="B112" s="114"/>
      <c r="C112" s="114"/>
      <c r="D112" s="114"/>
      <c r="E112" s="112"/>
      <c r="F112" s="112"/>
      <c r="G112" s="112"/>
      <c r="H112" s="112"/>
      <c r="I112" s="112"/>
      <c r="J112" s="112"/>
      <c r="K112" s="112"/>
      <c r="L112" s="112"/>
      <c r="M112" s="112"/>
      <c r="N112" s="131" t="s">
        <v>0</v>
      </c>
      <c r="O112" s="132"/>
    </row>
    <row r="113" spans="1:15" ht="16.5" thickBot="1">
      <c r="A113" s="133" t="s">
        <v>39</v>
      </c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4"/>
      <c r="O113" s="136"/>
    </row>
    <row r="114" spans="1:15" ht="15.75" thickBot="1">
      <c r="A114" s="137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12"/>
      <c r="N114" s="135"/>
      <c r="O114" s="137"/>
    </row>
    <row r="115" spans="1:15" ht="15.75">
      <c r="A115" s="228" t="s">
        <v>23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30"/>
      <c r="M115" s="229" t="s">
        <v>20</v>
      </c>
      <c r="N115" s="229"/>
      <c r="O115" s="231"/>
    </row>
    <row r="116" spans="1:15" ht="15.75">
      <c r="A116" s="232" t="s">
        <v>18</v>
      </c>
      <c r="B116" s="233"/>
      <c r="C116" s="232"/>
      <c r="D116" s="232"/>
      <c r="E116" s="232"/>
      <c r="F116" s="232"/>
      <c r="G116" s="232"/>
      <c r="H116" s="232"/>
      <c r="I116" s="232"/>
      <c r="J116" s="234" t="s">
        <v>6</v>
      </c>
      <c r="K116" s="235"/>
      <c r="L116" s="236"/>
      <c r="M116" s="118" t="s">
        <v>11</v>
      </c>
      <c r="N116" s="105" t="s">
        <v>12</v>
      </c>
      <c r="O116" s="121" t="s">
        <v>13</v>
      </c>
    </row>
    <row r="117" spans="1:15" ht="48" thickBot="1">
      <c r="A117" s="106" t="s">
        <v>3</v>
      </c>
      <c r="B117" s="107" t="s">
        <v>25</v>
      </c>
      <c r="C117" s="106" t="s">
        <v>4</v>
      </c>
      <c r="D117" s="106" t="s">
        <v>22</v>
      </c>
      <c r="E117" s="139" t="s">
        <v>14</v>
      </c>
      <c r="F117" s="106" t="s">
        <v>10</v>
      </c>
      <c r="G117" s="106" t="s">
        <v>5</v>
      </c>
      <c r="H117" s="106" t="s">
        <v>32</v>
      </c>
      <c r="I117" s="108"/>
      <c r="J117" s="106" t="s">
        <v>7</v>
      </c>
      <c r="K117" s="108" t="s">
        <v>8</v>
      </c>
      <c r="L117" s="108" t="s">
        <v>9</v>
      </c>
      <c r="M117" s="109" t="s">
        <v>16</v>
      </c>
      <c r="N117" s="140" t="s">
        <v>17</v>
      </c>
      <c r="O117" s="141" t="s">
        <v>24</v>
      </c>
    </row>
    <row r="118" spans="1:15" ht="26.25">
      <c r="A118" s="113"/>
      <c r="B118" s="113"/>
      <c r="C118" s="113"/>
      <c r="D118" s="113"/>
      <c r="E118" s="113"/>
      <c r="F118" s="113"/>
      <c r="G118" s="113"/>
      <c r="H118" s="87">
        <v>2</v>
      </c>
      <c r="I118" s="86"/>
      <c r="J118" s="87">
        <v>3</v>
      </c>
      <c r="K118" s="86"/>
      <c r="L118" s="86"/>
      <c r="M118" s="84"/>
      <c r="N118" s="85">
        <f>N119+N128+N133+N138+N142+N147+N158+N175</f>
        <v>156000</v>
      </c>
      <c r="O118" s="85">
        <f>O119+O128+O133+O138+O142+O147+O158+O175</f>
        <v>22200</v>
      </c>
    </row>
    <row r="119" spans="1:15" ht="23.25">
      <c r="A119" s="70"/>
      <c r="B119" s="70"/>
      <c r="C119" s="70"/>
      <c r="D119" s="70"/>
      <c r="E119" s="70"/>
      <c r="F119" s="70"/>
      <c r="G119" s="70"/>
      <c r="H119" s="71">
        <v>2</v>
      </c>
      <c r="I119" s="70"/>
      <c r="J119" s="71">
        <v>3</v>
      </c>
      <c r="K119" s="71">
        <v>1</v>
      </c>
      <c r="L119" s="71"/>
      <c r="M119" s="74"/>
      <c r="N119" s="69">
        <f>SUM(N120:N125)+N126+N127</f>
        <v>0</v>
      </c>
      <c r="O119" s="69">
        <f>SUM(O120:O125)+O126+O127</f>
        <v>0</v>
      </c>
    </row>
    <row r="120" spans="1:15" ht="23.25">
      <c r="A120" s="70"/>
      <c r="B120" s="70"/>
      <c r="C120" s="70"/>
      <c r="D120" s="70"/>
      <c r="E120" s="70"/>
      <c r="F120" s="70"/>
      <c r="G120" s="70">
        <v>100</v>
      </c>
      <c r="H120" s="70">
        <v>2</v>
      </c>
      <c r="I120" s="70"/>
      <c r="J120" s="70">
        <v>3</v>
      </c>
      <c r="K120" s="70">
        <v>1</v>
      </c>
      <c r="L120" s="70">
        <v>1</v>
      </c>
      <c r="M120" s="68">
        <v>1</v>
      </c>
      <c r="N120" s="81">
        <v>0</v>
      </c>
      <c r="O120" s="72">
        <v>0</v>
      </c>
    </row>
    <row r="121" spans="1:15" ht="23.25">
      <c r="A121" s="70"/>
      <c r="B121" s="70"/>
      <c r="C121" s="70"/>
      <c r="D121" s="70"/>
      <c r="E121" s="70"/>
      <c r="F121" s="70"/>
      <c r="G121" s="70">
        <v>9995</v>
      </c>
      <c r="H121" s="70">
        <v>2</v>
      </c>
      <c r="I121" s="70"/>
      <c r="J121" s="70">
        <v>3</v>
      </c>
      <c r="K121" s="70">
        <v>1</v>
      </c>
      <c r="L121" s="70">
        <v>1</v>
      </c>
      <c r="M121" s="68">
        <v>1</v>
      </c>
      <c r="N121" s="81">
        <v>0</v>
      </c>
      <c r="O121" s="72">
        <v>0</v>
      </c>
    </row>
    <row r="122" spans="1:15" ht="23.25">
      <c r="A122" s="70"/>
      <c r="B122" s="70"/>
      <c r="C122" s="70"/>
      <c r="D122" s="70"/>
      <c r="E122" s="70"/>
      <c r="F122" s="70"/>
      <c r="G122" s="70"/>
      <c r="H122" s="70">
        <v>2</v>
      </c>
      <c r="I122" s="70"/>
      <c r="J122" s="70">
        <v>3</v>
      </c>
      <c r="K122" s="70">
        <v>1</v>
      </c>
      <c r="L122" s="70">
        <v>2</v>
      </c>
      <c r="M122" s="68"/>
      <c r="N122" s="81">
        <v>0</v>
      </c>
      <c r="O122" s="72">
        <v>0</v>
      </c>
    </row>
    <row r="123" spans="1:15" ht="23.25">
      <c r="A123" s="68"/>
      <c r="B123" s="68"/>
      <c r="C123" s="68"/>
      <c r="D123" s="68"/>
      <c r="E123" s="68"/>
      <c r="F123" s="68"/>
      <c r="G123" s="68"/>
      <c r="H123" s="68">
        <v>2</v>
      </c>
      <c r="I123" s="68"/>
      <c r="J123" s="68">
        <v>3</v>
      </c>
      <c r="K123" s="68">
        <v>1</v>
      </c>
      <c r="L123" s="68">
        <v>2</v>
      </c>
      <c r="M123" s="68">
        <v>1</v>
      </c>
      <c r="N123" s="81">
        <v>0</v>
      </c>
      <c r="O123" s="72">
        <v>0</v>
      </c>
    </row>
    <row r="124" spans="1:15" ht="23.25">
      <c r="A124" s="68">
        <v>11</v>
      </c>
      <c r="B124" s="68"/>
      <c r="C124" s="68"/>
      <c r="D124" s="68">
        <v>1</v>
      </c>
      <c r="E124" s="68"/>
      <c r="F124" s="68"/>
      <c r="G124" s="68"/>
      <c r="H124" s="68">
        <v>2</v>
      </c>
      <c r="I124" s="68"/>
      <c r="J124" s="68">
        <v>3</v>
      </c>
      <c r="K124" s="68">
        <v>1</v>
      </c>
      <c r="L124" s="68">
        <v>2</v>
      </c>
      <c r="M124" s="68">
        <v>1</v>
      </c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82">
        <v>2</v>
      </c>
      <c r="I125" s="68"/>
      <c r="J125" s="70">
        <v>3</v>
      </c>
      <c r="K125" s="82">
        <v>1</v>
      </c>
      <c r="L125" s="68">
        <v>3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2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3</v>
      </c>
      <c r="N127" s="77">
        <v>0</v>
      </c>
      <c r="O127" s="77">
        <v>0</v>
      </c>
    </row>
    <row r="128" spans="1:15" ht="23.25">
      <c r="A128" s="70">
        <v>11</v>
      </c>
      <c r="B128" s="70"/>
      <c r="C128" s="70"/>
      <c r="D128" s="70">
        <v>1</v>
      </c>
      <c r="E128" s="70"/>
      <c r="F128" s="82">
        <v>331</v>
      </c>
      <c r="G128" s="82"/>
      <c r="H128" s="147">
        <v>2</v>
      </c>
      <c r="I128" s="74"/>
      <c r="J128" s="71">
        <v>3</v>
      </c>
      <c r="K128" s="147">
        <v>2</v>
      </c>
      <c r="L128" s="74"/>
      <c r="M128" s="68"/>
      <c r="N128" s="69">
        <f>N129+N130+N131+N132</f>
        <v>0</v>
      </c>
      <c r="O128" s="69">
        <f>O129+O130+O131+O132</f>
        <v>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70">
        <v>2</v>
      </c>
      <c r="I129" s="82"/>
      <c r="J129" s="70">
        <v>3</v>
      </c>
      <c r="K129" s="70">
        <v>2</v>
      </c>
      <c r="L129" s="70">
        <v>1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2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3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/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SUM(N134:N137)</f>
        <v>0</v>
      </c>
      <c r="O133" s="69">
        <f>SUM(O134:O137)</f>
        <v>0</v>
      </c>
      <c r="P133" s="44">
        <f>P134+P136+P137</f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70">
        <v>2</v>
      </c>
      <c r="I134" s="82"/>
      <c r="J134" s="70">
        <v>3</v>
      </c>
      <c r="K134" s="70">
        <v>3</v>
      </c>
      <c r="L134" s="70">
        <v>1</v>
      </c>
      <c r="M134" s="68"/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148">
        <v>0</v>
      </c>
      <c r="O137" s="148">
        <v>0</v>
      </c>
    </row>
    <row r="138" spans="1:18" ht="23.25">
      <c r="A138" s="70"/>
      <c r="B138" s="70"/>
      <c r="C138" s="70"/>
      <c r="D138" s="70"/>
      <c r="E138" s="70"/>
      <c r="F138" s="70"/>
      <c r="G138" s="70"/>
      <c r="H138" s="71">
        <v>2</v>
      </c>
      <c r="I138" s="70"/>
      <c r="J138" s="71">
        <v>3</v>
      </c>
      <c r="K138" s="71">
        <v>4</v>
      </c>
      <c r="L138" s="70"/>
      <c r="M138" s="68"/>
      <c r="N138" s="149">
        <f>SUM(N139:N140)+N141</f>
        <v>0</v>
      </c>
      <c r="O138" s="149">
        <f>SUM(O139:O140)+O141</f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4</v>
      </c>
      <c r="L139" s="70">
        <v>1</v>
      </c>
      <c r="M139" s="68"/>
      <c r="N139" s="81">
        <v>0</v>
      </c>
      <c r="O139" s="72"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2</v>
      </c>
      <c r="M140" s="68"/>
      <c r="N140" s="148">
        <v>0</v>
      </c>
      <c r="O140" s="77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1">
        <v>2</v>
      </c>
      <c r="I142" s="71"/>
      <c r="J142" s="71">
        <v>3</v>
      </c>
      <c r="K142" s="71">
        <v>5</v>
      </c>
      <c r="L142" s="71"/>
      <c r="M142" s="74"/>
      <c r="N142" s="149">
        <f>SUM(N143:N144)+N145+N146</f>
        <v>0</v>
      </c>
      <c r="O142" s="149">
        <f>SUM(O143:O144)+O145+O146</f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1</v>
      </c>
      <c r="M143" s="68"/>
      <c r="N143" s="81">
        <v>0</v>
      </c>
      <c r="O143" s="72"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2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5</v>
      </c>
      <c r="M145" s="68"/>
      <c r="N145" s="81">
        <v>0</v>
      </c>
      <c r="O145" s="81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>
        <v>9995</v>
      </c>
      <c r="H146" s="70">
        <v>2</v>
      </c>
      <c r="I146" s="70"/>
      <c r="J146" s="70">
        <v>3</v>
      </c>
      <c r="K146" s="70">
        <v>5</v>
      </c>
      <c r="L146" s="70">
        <v>5</v>
      </c>
      <c r="M146" s="68"/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>
        <v>1</v>
      </c>
      <c r="E147" s="70"/>
      <c r="F147" s="70">
        <v>331</v>
      </c>
      <c r="G147" s="70"/>
      <c r="H147" s="71">
        <v>2</v>
      </c>
      <c r="I147" s="71"/>
      <c r="J147" s="71">
        <v>3</v>
      </c>
      <c r="K147" s="71">
        <v>6</v>
      </c>
      <c r="L147" s="71"/>
      <c r="M147" s="74"/>
      <c r="N147" s="149">
        <f>N148+N150+N151+N152+N153+N154+N155+N156+N157</f>
        <v>0</v>
      </c>
      <c r="O147" s="149">
        <f>O148+O150+O151+O152+O153+O154+O155+O156+O157</f>
        <v>0</v>
      </c>
      <c r="P147" s="47">
        <v>0</v>
      </c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6</v>
      </c>
      <c r="L148" s="70">
        <v>1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2</v>
      </c>
      <c r="N149" s="81">
        <v>1200</v>
      </c>
      <c r="O149" s="72">
        <v>1200</v>
      </c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2</v>
      </c>
      <c r="M151" s="68">
        <v>1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1</v>
      </c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>
        <v>9995</v>
      </c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81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SUM(N159:N166)+N168+N170+N169+N167+N171+N172+N173+N174</f>
        <v>156000</v>
      </c>
      <c r="O158" s="149">
        <f>SUM(O159:O166)+O168+O170+O169+O167+O171+O172+O173+O174</f>
        <v>22200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100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1200</v>
      </c>
      <c r="O159" s="81">
        <v>1200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9995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154800</v>
      </c>
      <c r="O161" s="72">
        <v>21000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9998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9998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9998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100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9998</v>
      </c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1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9995</v>
      </c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4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5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5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6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1">
        <v>2</v>
      </c>
      <c r="I175" s="71"/>
      <c r="J175" s="71">
        <v>3</v>
      </c>
      <c r="K175" s="71">
        <v>9</v>
      </c>
      <c r="L175" s="71"/>
      <c r="M175" s="74"/>
      <c r="N175" s="150">
        <f>N176+N177+N178+N179+N180+N182+N181+N183+N184</f>
        <v>0</v>
      </c>
      <c r="O175" s="150">
        <f>O176+O177+O178+O179+O180+O182+O181+O183+O184</f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>
        <v>9995</v>
      </c>
      <c r="H176" s="70">
        <v>2</v>
      </c>
      <c r="I176" s="70"/>
      <c r="J176" s="70">
        <v>3</v>
      </c>
      <c r="K176" s="70">
        <v>9</v>
      </c>
      <c r="L176" s="70">
        <v>1</v>
      </c>
      <c r="M176" s="68">
        <v>1</v>
      </c>
      <c r="N176" s="81">
        <v>0</v>
      </c>
      <c r="O176" s="72">
        <v>0</v>
      </c>
      <c r="P176" s="47"/>
      <c r="Q176" s="47"/>
      <c r="R176" s="47"/>
    </row>
    <row r="177" spans="1:18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1</v>
      </c>
      <c r="M177" s="68">
        <v>1</v>
      </c>
      <c r="N177" s="81">
        <v>0</v>
      </c>
      <c r="O177" s="72">
        <v>0</v>
      </c>
      <c r="P177" s="47"/>
      <c r="Q177" s="47"/>
      <c r="R177" s="47"/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2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3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5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>
        <v>9995</v>
      </c>
      <c r="H181" s="70">
        <v>2</v>
      </c>
      <c r="I181" s="70"/>
      <c r="J181" s="70">
        <v>3</v>
      </c>
      <c r="K181" s="70">
        <v>9</v>
      </c>
      <c r="L181" s="70">
        <v>6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7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82"/>
      <c r="H183" s="70">
        <v>2</v>
      </c>
      <c r="I183" s="70"/>
      <c r="J183" s="70">
        <v>3</v>
      </c>
      <c r="K183" s="70">
        <v>9</v>
      </c>
      <c r="L183" s="70">
        <v>8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82">
        <v>9995</v>
      </c>
      <c r="H184" s="70">
        <v>2</v>
      </c>
      <c r="I184" s="70"/>
      <c r="J184" s="70">
        <v>3</v>
      </c>
      <c r="K184" s="70">
        <v>9</v>
      </c>
      <c r="L184" s="70">
        <v>9</v>
      </c>
      <c r="M184" s="68">
        <v>1</v>
      </c>
      <c r="N184" s="81">
        <v>0</v>
      </c>
      <c r="O184" s="72"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/>
      <c r="L185" s="71"/>
      <c r="M185" s="74"/>
      <c r="N185" s="149">
        <f>N187</f>
        <v>0</v>
      </c>
      <c r="O185" s="75">
        <f>O187</f>
        <v>0</v>
      </c>
      <c r="P185" s="55">
        <f>P187</f>
        <v>0</v>
      </c>
    </row>
    <row r="186" spans="1:16" ht="23.25">
      <c r="A186" s="70"/>
      <c r="B186" s="82"/>
      <c r="C186" s="82"/>
      <c r="D186" s="70"/>
      <c r="E186" s="82"/>
      <c r="F186" s="82"/>
      <c r="G186" s="82"/>
      <c r="H186" s="71">
        <v>2</v>
      </c>
      <c r="I186" s="70"/>
      <c r="J186" s="71">
        <v>4</v>
      </c>
      <c r="K186" s="71">
        <v>2</v>
      </c>
      <c r="L186" s="71"/>
      <c r="M186" s="74"/>
      <c r="N186" s="149"/>
      <c r="O186" s="75"/>
      <c r="P186" s="124"/>
    </row>
    <row r="187" spans="1:15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4</v>
      </c>
      <c r="K187" s="70">
        <v>2</v>
      </c>
      <c r="L187" s="70">
        <v>2</v>
      </c>
      <c r="M187" s="68">
        <v>1</v>
      </c>
      <c r="N187" s="81">
        <v>0</v>
      </c>
      <c r="O187" s="151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1">
        <v>2</v>
      </c>
      <c r="I188" s="71"/>
      <c r="J188" s="71">
        <v>6</v>
      </c>
      <c r="K188" s="71"/>
      <c r="L188" s="71"/>
      <c r="M188" s="74"/>
      <c r="N188" s="149">
        <f>N189+N190+N191+N192+N194+N196+N197+N193+N198</f>
        <v>0</v>
      </c>
      <c r="O188" s="149">
        <f>O189+O190+O191+O192+O194+O196+O197+O193+O198</f>
        <v>0</v>
      </c>
    </row>
    <row r="189" spans="1:22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1</v>
      </c>
      <c r="M189" s="68">
        <v>1</v>
      </c>
      <c r="N189" s="81">
        <v>0</v>
      </c>
      <c r="O189" s="72">
        <v>0</v>
      </c>
      <c r="V189" s="125" t="s">
        <v>33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1</v>
      </c>
      <c r="M190" s="68">
        <v>1</v>
      </c>
      <c r="N190" s="81">
        <v>0</v>
      </c>
      <c r="O190" s="72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2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3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7</v>
      </c>
      <c r="M193" s="68">
        <v>1</v>
      </c>
      <c r="N193" s="81">
        <v>0</v>
      </c>
      <c r="O193" s="81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1">
        <v>2</v>
      </c>
      <c r="I194" s="71"/>
      <c r="J194" s="71">
        <v>6</v>
      </c>
      <c r="K194" s="71">
        <v>2</v>
      </c>
      <c r="L194" s="71"/>
      <c r="M194" s="74"/>
      <c r="N194" s="149">
        <f>N195</f>
        <v>0</v>
      </c>
      <c r="O194" s="149">
        <f>O195</f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2</v>
      </c>
      <c r="L195" s="70">
        <v>1</v>
      </c>
      <c r="M195" s="68"/>
      <c r="N195" s="81">
        <v>0</v>
      </c>
      <c r="O195" s="72"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3</v>
      </c>
      <c r="L196" s="70">
        <v>2</v>
      </c>
      <c r="M196" s="68"/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5</v>
      </c>
      <c r="L197" s="70">
        <v>1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2</v>
      </c>
      <c r="L198" s="70">
        <v>6</v>
      </c>
      <c r="M198" s="68"/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/>
      <c r="I199" s="70"/>
      <c r="J199" s="70"/>
      <c r="K199" s="70"/>
      <c r="L199" s="70"/>
      <c r="M199" s="68"/>
      <c r="N199" s="81"/>
      <c r="O199" s="72"/>
    </row>
    <row r="200" spans="1:21" ht="24" thickBot="1">
      <c r="A200" s="79"/>
      <c r="B200" s="152"/>
      <c r="C200" s="152"/>
      <c r="D200" s="79"/>
      <c r="E200" s="152"/>
      <c r="F200" s="152"/>
      <c r="G200" s="152"/>
      <c r="H200" s="237" t="s">
        <v>15</v>
      </c>
      <c r="I200" s="237"/>
      <c r="J200" s="237"/>
      <c r="K200" s="237"/>
      <c r="L200" s="237"/>
      <c r="M200" s="79"/>
      <c r="N200" s="80">
        <f>N16+N39+N118+N185+N188</f>
        <v>6873877</v>
      </c>
      <c r="O200" s="80">
        <f>O16+O39+O118+O185+O188</f>
        <v>6239737</v>
      </c>
      <c r="P200" s="57"/>
      <c r="Q200" s="57"/>
      <c r="R200" s="57"/>
      <c r="S200" s="57"/>
      <c r="T200" s="57"/>
      <c r="U200" s="57"/>
    </row>
    <row r="201" spans="1:15" ht="16.5" thickTop="1">
      <c r="A201" s="112"/>
      <c r="B201" s="112"/>
      <c r="C201" s="112"/>
      <c r="D201" s="112"/>
      <c r="E201" s="112"/>
      <c r="F201" s="112"/>
      <c r="G201" s="112"/>
      <c r="H201" s="118"/>
      <c r="I201" s="118"/>
      <c r="J201" s="118"/>
      <c r="K201" s="118"/>
      <c r="L201" s="118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25.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1:15" ht="25.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</row>
  </sheetData>
  <sheetProtection/>
  <mergeCells count="17">
    <mergeCell ref="N109:O109"/>
    <mergeCell ref="A1:O1"/>
    <mergeCell ref="A3:O3"/>
    <mergeCell ref="N4:O4"/>
    <mergeCell ref="N7:O7"/>
    <mergeCell ref="A13:L13"/>
    <mergeCell ref="M13:O13"/>
    <mergeCell ref="A115:L115"/>
    <mergeCell ref="M115:O115"/>
    <mergeCell ref="A116:I116"/>
    <mergeCell ref="J116:L116"/>
    <mergeCell ref="H200:L200"/>
    <mergeCell ref="A14:I14"/>
    <mergeCell ref="J14:L14"/>
    <mergeCell ref="H90:L90"/>
    <mergeCell ref="A105:O105"/>
    <mergeCell ref="N106:O10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2017-05-16T14:45:07Z</cp:lastPrinted>
  <dcterms:created xsi:type="dcterms:W3CDTF">2003-03-10T11:36:21Z</dcterms:created>
  <dcterms:modified xsi:type="dcterms:W3CDTF">2017-07-10T18:44:51Z</dcterms:modified>
  <cp:category/>
  <cp:version/>
  <cp:contentType/>
  <cp:contentStatus/>
</cp:coreProperties>
</file>