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0" yWindow="405" windowWidth="5715" windowHeight="5490" tabRatio="833" activeTab="0"/>
  </bookViews>
  <sheets>
    <sheet name="INGRESOS Y EGRESOS,DIC. 2021" sheetId="1" r:id="rId1"/>
    <sheet name="Comp. JULIO 21 objetal y cta." sheetId="2" state="hidden" r:id="rId2"/>
    <sheet name="PREV. JULIO 2021 ana" sheetId="3" state="hidden" r:id="rId3"/>
    <sheet name="EJEC. COMP.  JULIO PROG. CTA. " sheetId="4" state="hidden" r:id="rId4"/>
  </sheets>
  <definedNames/>
  <calcPr fullCalcOnLoad="1"/>
</workbook>
</file>

<file path=xl/sharedStrings.xml><?xml version="1.0" encoding="utf-8"?>
<sst xmlns="http://schemas.openxmlformats.org/spreadsheetml/2006/main" count="1406" uniqueCount="187">
  <si>
    <t>VALORES EN RD$</t>
  </si>
  <si>
    <t>PROGRAMA</t>
  </si>
  <si>
    <t>FECHA</t>
  </si>
  <si>
    <t>CUENTA</t>
  </si>
  <si>
    <t>PAGADO</t>
  </si>
  <si>
    <t>PREV. #</t>
  </si>
  <si>
    <t>LIBRAMIENTO#</t>
  </si>
  <si>
    <t>FONDO</t>
  </si>
  <si>
    <t>COMPROMISO</t>
  </si>
  <si>
    <t>DEVENG</t>
  </si>
  <si>
    <t>CONCEPTO</t>
  </si>
  <si>
    <t xml:space="preserve">PREV. </t>
  </si>
  <si>
    <t>2113-01</t>
  </si>
  <si>
    <t>2216-01</t>
  </si>
  <si>
    <t>2111-01</t>
  </si>
  <si>
    <t>2151-01</t>
  </si>
  <si>
    <t>2152-01</t>
  </si>
  <si>
    <t>2153-01</t>
  </si>
  <si>
    <t>2213-01</t>
  </si>
  <si>
    <t>2215-01</t>
  </si>
  <si>
    <t>2263-01</t>
  </si>
  <si>
    <t>2212-01</t>
  </si>
  <si>
    <t>NOMINA FIJO</t>
  </si>
  <si>
    <t>2122-05</t>
  </si>
  <si>
    <t>TELEFONO</t>
  </si>
  <si>
    <t>NOMINA MILITAR</t>
  </si>
  <si>
    <t>PRODUCTO</t>
  </si>
  <si>
    <t>NOMINA  PENSIONADO</t>
  </si>
  <si>
    <t>GESTION ADM. DE CENTROS AGRP.</t>
  </si>
  <si>
    <t xml:space="preserve">VALID. DE TECNOL. </t>
  </si>
  <si>
    <t>TRANSF. DE USUARIOS</t>
  </si>
  <si>
    <t>ACT.</t>
  </si>
  <si>
    <t>DEBITO</t>
  </si>
  <si>
    <t>CREDITO</t>
  </si>
  <si>
    <t>BALANCE</t>
  </si>
  <si>
    <t>INSTITUTO DOMINICANO DE INVEST. AGROP. Y FORESTALES</t>
  </si>
  <si>
    <t>AUTORIZADO</t>
  </si>
  <si>
    <t xml:space="preserve">NOMINAS CONTRATO </t>
  </si>
  <si>
    <t>REVISADO</t>
  </si>
  <si>
    <t xml:space="preserve"> ELADIO ARNAUD  SANTANA, Ph.D.</t>
  </si>
  <si>
    <t>2218-01</t>
  </si>
  <si>
    <t>2272-06</t>
  </si>
  <si>
    <t xml:space="preserve">               KIRSYS LAPAIX </t>
  </si>
  <si>
    <t xml:space="preserve">   DIRECTORA  ADMINISTRATIVA</t>
  </si>
  <si>
    <t>Y FINANCIERA, IDIAF</t>
  </si>
  <si>
    <t>2251-01</t>
  </si>
  <si>
    <t>2112-08</t>
  </si>
  <si>
    <t>2287-02</t>
  </si>
  <si>
    <t xml:space="preserve">   TRANSF. DE USUARIOS</t>
  </si>
  <si>
    <t>DIRECCION Y COORDINACION</t>
  </si>
  <si>
    <t>2372-99</t>
  </si>
  <si>
    <t>2112-11</t>
  </si>
  <si>
    <t>2286-01</t>
  </si>
  <si>
    <t>ALCANTARILLADO</t>
  </si>
  <si>
    <t>DIRECTOR EJECUTIVO,  IDIAF</t>
  </si>
  <si>
    <t>DESAR. INVEST.MEJORAM. PROD. AGROP.</t>
  </si>
  <si>
    <t>RELACIÓN DE PREVENTIVOS MES JUNIO, 2021</t>
  </si>
  <si>
    <t>DIRECCION  Y  COORDINACION</t>
  </si>
  <si>
    <t>2217-01</t>
  </si>
  <si>
    <t>RECOLECTA DE BASURA</t>
  </si>
  <si>
    <t>LEGALIZACION FIRMA</t>
  </si>
  <si>
    <t>NOMINA PERSONAL FIJO</t>
  </si>
  <si>
    <t>ENERGIA ELECT.</t>
  </si>
  <si>
    <t>VIATICO</t>
  </si>
  <si>
    <t>2231-01</t>
  </si>
  <si>
    <t>ALQUILER LOCAL</t>
  </si>
  <si>
    <t>FUMIGACION</t>
  </si>
  <si>
    <t>2285-01</t>
  </si>
  <si>
    <t>SEGURO DE VIDA</t>
  </si>
  <si>
    <t>SEGURO MEDICO</t>
  </si>
  <si>
    <t>COMPRA DE FUNDA PLASTICAS</t>
  </si>
  <si>
    <t>2355-01</t>
  </si>
  <si>
    <t>2372-06</t>
  </si>
  <si>
    <t xml:space="preserve">COMPRA DE KIT TINCION </t>
  </si>
  <si>
    <t>NOMINAS CONTRATO TEMPORAL</t>
  </si>
  <si>
    <t>COMPRA PANTALLAS ELECT.</t>
  </si>
  <si>
    <t>2621-01</t>
  </si>
  <si>
    <t>INTERNET</t>
  </si>
  <si>
    <t>COMPRA RETROCAVADORA</t>
  </si>
  <si>
    <t>2653-01</t>
  </si>
  <si>
    <t>MANTEN. VEHICULO</t>
  </si>
  <si>
    <t>COMPRA REACTIVOS</t>
  </si>
  <si>
    <t>CONFECCION LETREROS</t>
  </si>
  <si>
    <t>2399-05</t>
  </si>
  <si>
    <t>NOMINAS VIATICOS</t>
  </si>
  <si>
    <t>VACACIONES NO PAGADA</t>
  </si>
  <si>
    <t>2115-04</t>
  </si>
  <si>
    <t>2115-03</t>
  </si>
  <si>
    <t>NOMINA DE INDEMNIZACION</t>
  </si>
  <si>
    <t>MANTEN.  PLANTA ELECT.</t>
  </si>
  <si>
    <t>2272-08</t>
  </si>
  <si>
    <t>NOMINAS TEMPORAL PERSONAL FIJO</t>
  </si>
  <si>
    <t>MANT.  VEHICULO</t>
  </si>
  <si>
    <t>SERVICIO PARA DIA DE CAMPO</t>
  </si>
  <si>
    <t>RELACIÓN DE PREVENTIVOS MES JULIO, 2021</t>
  </si>
  <si>
    <t>Para  referencias</t>
  </si>
  <si>
    <t>CARGAR CONTRATOS JULIO 2021</t>
  </si>
  <si>
    <t>DESARROLLO INVEST.Y MEJORAMIENTO</t>
  </si>
  <si>
    <t>COMPRA RETROECAVADOA</t>
  </si>
  <si>
    <t>COMPRA MASCARILLAS</t>
  </si>
  <si>
    <t>2399-04</t>
  </si>
  <si>
    <t>PUBLICACION PERIODICO</t>
  </si>
  <si>
    <t>2222-01</t>
  </si>
  <si>
    <t>PAGO ENERGIA ELECTRICA</t>
  </si>
  <si>
    <t>GESTION ADM.CENTROS</t>
  </si>
  <si>
    <t>P-AGO RECOLECTA BASURA</t>
  </si>
  <si>
    <t>PAGO ALCANTARILLADO</t>
  </si>
  <si>
    <t>PAGO ALQUILER LOCAL</t>
  </si>
  <si>
    <t>NOIMINA SUELDOS FIJO</t>
  </si>
  <si>
    <t xml:space="preserve">NOMINA SUELDO FIJO </t>
  </si>
  <si>
    <t>2112--08</t>
  </si>
  <si>
    <t>TRANSF.USUSARIOS</t>
  </si>
  <si>
    <t>NOIMINA TRAMITE PENSION</t>
  </si>
  <si>
    <t>NOMINA TRAMITE  PENSIOM</t>
  </si>
  <si>
    <t>NOMINA TRAMITE PESNION</t>
  </si>
  <si>
    <t>VALIDACION TECNOLOGIA</t>
  </si>
  <si>
    <t>13/07/2021</t>
  </si>
  <si>
    <t>NOMINA PERSONAL FIJO ADICIONAL</t>
  </si>
  <si>
    <t>14/07/2021</t>
  </si>
  <si>
    <t>COMPRA BATERIAS</t>
  </si>
  <si>
    <t>2396-01</t>
  </si>
  <si>
    <t>COMPRA INVERSOR</t>
  </si>
  <si>
    <t>2656-01</t>
  </si>
  <si>
    <t>COMPRA DE 2 MOTOCICLETAS</t>
  </si>
  <si>
    <t>2648-01</t>
  </si>
  <si>
    <t>PAGO TELEFONO</t>
  </si>
  <si>
    <t>PAGO ACTO PROCESO COMPRA</t>
  </si>
  <si>
    <t>PAGO SEGURO MEDICO</t>
  </si>
  <si>
    <t>COMPRA BOMBA CENTRIFUGA</t>
  </si>
  <si>
    <t>2652-01</t>
  </si>
  <si>
    <t>15/07/2021</t>
  </si>
  <si>
    <t>PAGO INTERNET</t>
  </si>
  <si>
    <t>16/07/2021</t>
  </si>
  <si>
    <t>MANTENIMIENTO CAMIONETA</t>
  </si>
  <si>
    <t>19/07/2021</t>
  </si>
  <si>
    <t>PAGO REDACION Y REGISTRO ACTO</t>
  </si>
  <si>
    <t>21/07/2021</t>
  </si>
  <si>
    <t>NOMINA SUELDO FIJO PERESONAL CARRERA</t>
  </si>
  <si>
    <t>23/07/2021</t>
  </si>
  <si>
    <t xml:space="preserve">NOMINA VACACIONES </t>
  </si>
  <si>
    <t>NOMINA INDEMNIZACION JULIO 2021</t>
  </si>
  <si>
    <t xml:space="preserve">VIATICOS </t>
  </si>
  <si>
    <t>26/07/2021</t>
  </si>
  <si>
    <t>COMPRA CONTENEDORES</t>
  </si>
  <si>
    <t>2699-01</t>
  </si>
  <si>
    <t>NOMINA SUELDO FIJO CARGO CARRERA JUNIO 2021</t>
  </si>
  <si>
    <t>27/07/2021</t>
  </si>
  <si>
    <t>COMPRA ABONO</t>
  </si>
  <si>
    <t>28/07/2021</t>
  </si>
  <si>
    <t>COMPRA BOTELLONES Y BOTELLISTAS AGUA</t>
  </si>
  <si>
    <t>2372-04</t>
  </si>
  <si>
    <t>2311-01</t>
  </si>
  <si>
    <t>DIRECION Y COODINACION</t>
  </si>
  <si>
    <t>BONO DESEMPEÑO</t>
  </si>
  <si>
    <t>PRODUCTOS DE PAPEL Y CARTON</t>
  </si>
  <si>
    <t>SEGUROS MEDICOS</t>
  </si>
  <si>
    <t>SEGUROS DE VIDA</t>
  </si>
  <si>
    <t>2122-09</t>
  </si>
  <si>
    <t>OBJETAL</t>
  </si>
  <si>
    <t>RELACIÓN DE COMPROMISOS MES JULIO, 2021</t>
  </si>
  <si>
    <t>PREV.</t>
  </si>
  <si>
    <t>COMP.</t>
  </si>
  <si>
    <t>DEV.</t>
  </si>
  <si>
    <t>LIB.</t>
  </si>
  <si>
    <t>PROD.</t>
  </si>
  <si>
    <t>2332-01</t>
  </si>
  <si>
    <t>Sub-Total   DESARROLLO INVEST.Y MEJORAMIENTO</t>
  </si>
  <si>
    <t>Sub-Total  DIRECION Y COODINACION</t>
  </si>
  <si>
    <t>Sub-Total   GESTION ADM.CENTROS</t>
  </si>
  <si>
    <t>Sub-Total    TRANSF.USUSARIOS</t>
  </si>
  <si>
    <t>Sub-Total    VALIDACION TECNOLOGIA</t>
  </si>
  <si>
    <t>Total  General  RD$</t>
  </si>
  <si>
    <t>Revisado  por</t>
  </si>
  <si>
    <t xml:space="preserve">  Preparado  por</t>
  </si>
  <si>
    <t>RELACIÓN DE PREVENTIVOS COMPROMISOS  MES JULIO, 2021</t>
  </si>
  <si>
    <t>DETALLE</t>
  </si>
  <si>
    <t>INGRESOS</t>
  </si>
  <si>
    <t>BALANCE  ANTERIOR</t>
  </si>
  <si>
    <t>+</t>
  </si>
  <si>
    <t>ASIGNACION PRESUPUESTARIA</t>
  </si>
  <si>
    <t>-</t>
  </si>
  <si>
    <t>GASTOS</t>
  </si>
  <si>
    <t>DEVENGADOS</t>
  </si>
  <si>
    <t>JESUS MANUEL RODRIGUEZ</t>
  </si>
  <si>
    <t>PREPARADO POR</t>
  </si>
  <si>
    <t>CONTADOR IDIAF</t>
  </si>
  <si>
    <t>RELACIÓN DE INGRESOS Y EGRESOS MES DICIEMBRE,  2021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</si>
</sst>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  <numFmt numFmtId="199" formatCode="mmm\-yyyy"/>
    <numFmt numFmtId="200" formatCode="[$-1C0A]dddd\,\ dd&quot; de &quot;mmmm&quot; de &quot;yyyy"/>
    <numFmt numFmtId="201" formatCode="dd/mm/yy;@"/>
    <numFmt numFmtId="202" formatCode="#,##0.00;[Red]#,##0.00"/>
    <numFmt numFmtId="203" formatCode="#,##0.0"/>
    <numFmt numFmtId="204" formatCode="#,##0.000"/>
    <numFmt numFmtId="205" formatCode="[$-C0A]dddd\,\ dd&quot; de &quot;mmmm&quot; de &quot;yyyy"/>
    <numFmt numFmtId="206" formatCode="0.0;[Red]0.0"/>
    <numFmt numFmtId="207" formatCode="0.00;[Red]0.00"/>
    <numFmt numFmtId="208" formatCode="_([$RD$-1C0A]* #,##0.00_);_([$RD$-1C0A]* \(#,##0.00\);_([$RD$-1C0A]* &quot;-&quot;??_);_(@_)"/>
    <numFmt numFmtId="209" formatCode="#,##0.000000000000000000"/>
    <numFmt numFmtId="210" formatCode="[$-409]dddd\,\ mmmm\ dd\,\ yyyy"/>
    <numFmt numFmtId="211" formatCode="mm/dd/yy;@"/>
    <numFmt numFmtId="212" formatCode="m/d/yy;@"/>
    <numFmt numFmtId="213" formatCode="[$-409]mmmm\ d\,\ yyyy;@"/>
    <numFmt numFmtId="214" formatCode="[$-409]m/d/yy\ h:mm\ AM/PM;@"/>
    <numFmt numFmtId="215" formatCode="m/d/yyyy;@"/>
    <numFmt numFmtId="216" formatCode="[$-409]h:mm:ss\ AM/PM"/>
    <numFmt numFmtId="217" formatCode="&quot;RD$&quot;#,##0.00"/>
    <numFmt numFmtId="218" formatCode="_-* #,##0.000_-;\-* #,##0.000_-;_-* &quot;-&quot;??_-;_-@_-"/>
    <numFmt numFmtId="219" formatCode="0.0%"/>
    <numFmt numFmtId="220" formatCode="_-* #,##0.0000_-;\-* #,##0.0000_-;_-* &quot;-&quot;??_-;_-@_-"/>
    <numFmt numFmtId="221" formatCode="_-* #,##0.0000_-;\-* #,##0.0000_-;_-* &quot;-&quot;????_-;_-@_-"/>
    <numFmt numFmtId="222" formatCode="#,##0.000000000"/>
    <numFmt numFmtId="223" formatCode="yyyy\-mm"/>
    <numFmt numFmtId="224" formatCode="0.000"/>
    <numFmt numFmtId="225" formatCode="[$-1C0A]dddd\,\ d\ &quot;de&quot;\ mmmm\ &quot;de&quot;\ yyyy"/>
    <numFmt numFmtId="226" formatCode="[$-1C0A]h:mm:ss\ AM/PM"/>
    <numFmt numFmtId="227" formatCode="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223" fontId="0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 applyFont="1" applyAlignment="1">
      <alignment horizontal="right"/>
    </xf>
    <xf numFmtId="0" fontId="46" fillId="0" borderId="0" xfId="0" applyFont="1" applyBorder="1" applyAlignment="1">
      <alignment vertical="center" wrapText="1"/>
    </xf>
    <xf numFmtId="0" fontId="7" fillId="0" borderId="0" xfId="59" applyFont="1" applyAlignment="1">
      <alignment horizontal="left"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left" indent="4"/>
      <protection/>
    </xf>
    <xf numFmtId="0" fontId="0" fillId="0" borderId="0" xfId="59">
      <alignment/>
      <protection/>
    </xf>
    <xf numFmtId="4" fontId="0" fillId="0" borderId="0" xfId="0" applyNumberFormat="1" applyAlignment="1">
      <alignment horizontal="left" wrapText="1"/>
    </xf>
    <xf numFmtId="0" fontId="8" fillId="0" borderId="11" xfId="59" applyFont="1" applyBorder="1" applyAlignment="1">
      <alignment horizontal="left" indent="4"/>
      <protection/>
    </xf>
    <xf numFmtId="0" fontId="0" fillId="0" borderId="11" xfId="59" applyBorder="1">
      <alignment/>
      <protection/>
    </xf>
    <xf numFmtId="4" fontId="0" fillId="0" borderId="11" xfId="0" applyNumberFormat="1" applyFont="1" applyBorder="1" applyAlignment="1">
      <alignment horizontal="right"/>
    </xf>
    <xf numFmtId="0" fontId="0" fillId="0" borderId="11" xfId="59" applyBorder="1" applyAlignment="1">
      <alignment horizontal="right"/>
      <protection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223" fontId="0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23" fontId="0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223" fontId="0" fillId="0" borderId="13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23" fontId="0" fillId="0" borderId="16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0" fontId="0" fillId="0" borderId="16" xfId="0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4" fontId="5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223" fontId="0" fillId="34" borderId="0" xfId="0" applyNumberFormat="1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right"/>
    </xf>
    <xf numFmtId="4" fontId="6" fillId="0" borderId="23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223" fontId="0" fillId="33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223" fontId="0" fillId="33" borderId="13" xfId="0" applyNumberFormat="1" applyFont="1" applyFill="1" applyBorder="1" applyAlignment="1">
      <alignment horizontal="left"/>
    </xf>
    <xf numFmtId="4" fontId="4" fillId="0" borderId="23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3" fillId="5" borderId="23" xfId="0" applyNumberFormat="1" applyFont="1" applyFill="1" applyBorder="1" applyAlignment="1">
      <alignment horizontal="right"/>
    </xf>
    <xf numFmtId="4" fontId="3" fillId="7" borderId="23" xfId="0" applyNumberFormat="1" applyFont="1" applyFill="1" applyBorder="1" applyAlignment="1">
      <alignment horizontal="right"/>
    </xf>
    <xf numFmtId="4" fontId="3" fillId="12" borderId="23" xfId="0" applyNumberFormat="1" applyFont="1" applyFill="1" applyBorder="1" applyAlignment="1">
      <alignment horizontal="right"/>
    </xf>
    <xf numFmtId="4" fontId="3" fillId="10" borderId="23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223" fontId="0" fillId="0" borderId="0" xfId="0" applyNumberFormat="1" applyFont="1" applyBorder="1" applyAlignment="1">
      <alignment horizontal="center"/>
    </xf>
    <xf numFmtId="223" fontId="0" fillId="33" borderId="0" xfId="0" applyNumberFormat="1" applyFont="1" applyFill="1" applyBorder="1" applyAlignment="1">
      <alignment horizontal="center"/>
    </xf>
    <xf numFmtId="223" fontId="0" fillId="33" borderId="10" xfId="0" applyNumberFormat="1" applyFont="1" applyFill="1" applyBorder="1" applyAlignment="1">
      <alignment horizontal="center"/>
    </xf>
    <xf numFmtId="223" fontId="0" fillId="0" borderId="10" xfId="0" applyNumberFormat="1" applyFont="1" applyBorder="1" applyAlignment="1">
      <alignment horizontal="center"/>
    </xf>
    <xf numFmtId="223" fontId="0" fillId="34" borderId="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5" fillId="0" borderId="28" xfId="0" applyNumberFormat="1" applyFont="1" applyFill="1" applyBorder="1" applyAlignment="1">
      <alignment horizontal="center"/>
    </xf>
    <xf numFmtId="0" fontId="3" fillId="0" borderId="29" xfId="0" applyFont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horizontal="center"/>
    </xf>
    <xf numFmtId="4" fontId="6" fillId="0" borderId="27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0" borderId="0" xfId="59" applyFont="1">
      <alignment/>
      <protection/>
    </xf>
    <xf numFmtId="0" fontId="6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59" applyFont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4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1925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161925</xdr:rowOff>
    </xdr:from>
    <xdr:to>
      <xdr:col>3</xdr:col>
      <xdr:colOff>314325</xdr:colOff>
      <xdr:row>4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619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1.421875" style="0" customWidth="1"/>
    <col min="2" max="2" width="8.28125" style="0" customWidth="1"/>
    <col min="3" max="3" width="17.28125" style="0" customWidth="1"/>
    <col min="4" max="4" width="33.7109375" style="0" customWidth="1"/>
    <col min="5" max="5" width="13.8515625" style="2" customWidth="1"/>
    <col min="6" max="6" width="13.28125" style="0" customWidth="1"/>
    <col min="7" max="7" width="16.00390625" style="0" customWidth="1"/>
    <col min="8" max="8" width="12.7109375" style="0" bestFit="1" customWidth="1"/>
  </cols>
  <sheetData>
    <row r="2" spans="3:7" ht="17.25" customHeight="1">
      <c r="C2" s="13"/>
      <c r="D2" s="118" t="s">
        <v>35</v>
      </c>
      <c r="E2" s="118"/>
      <c r="F2" s="118"/>
      <c r="G2" s="118"/>
    </row>
    <row r="3" spans="3:7" ht="17.25" customHeight="1">
      <c r="C3" s="13"/>
      <c r="D3" s="117"/>
      <c r="E3" s="117"/>
      <c r="F3" s="117"/>
      <c r="G3" s="117"/>
    </row>
    <row r="4" spans="3:7" ht="17.25" customHeight="1">
      <c r="C4" s="13"/>
      <c r="D4" s="117"/>
      <c r="E4" s="117"/>
      <c r="F4" s="117"/>
      <c r="G4" s="117"/>
    </row>
    <row r="5" spans="3:7" ht="14.25">
      <c r="C5" s="62"/>
      <c r="D5" s="119" t="s">
        <v>186</v>
      </c>
      <c r="E5" s="119"/>
      <c r="F5" s="119"/>
      <c r="G5" s="119"/>
    </row>
    <row r="6" spans="3:7" ht="14.25">
      <c r="C6" s="101"/>
      <c r="D6" s="120" t="s">
        <v>0</v>
      </c>
      <c r="E6" s="120"/>
      <c r="F6" s="120"/>
      <c r="G6" s="120"/>
    </row>
    <row r="7" spans="3:7" ht="23.25" customHeight="1" thickBot="1">
      <c r="C7" s="101"/>
      <c r="D7" s="101"/>
      <c r="E7" s="101"/>
      <c r="F7" s="101"/>
      <c r="G7" s="101"/>
    </row>
    <row r="8" spans="3:7" s="28" customFormat="1" ht="15" thickBot="1">
      <c r="C8" s="116"/>
      <c r="D8" s="47" t="s">
        <v>175</v>
      </c>
      <c r="E8" s="48" t="s">
        <v>32</v>
      </c>
      <c r="F8" s="57" t="s">
        <v>33</v>
      </c>
      <c r="G8" s="49" t="s">
        <v>34</v>
      </c>
    </row>
    <row r="9" spans="3:8" ht="15">
      <c r="C9" s="115"/>
      <c r="D9" s="54" t="s">
        <v>177</v>
      </c>
      <c r="E9" s="104"/>
      <c r="F9" s="105"/>
      <c r="G9" s="102">
        <v>74066509.46</v>
      </c>
      <c r="H9" s="2">
        <v>74066509.46</v>
      </c>
    </row>
    <row r="10" spans="3:7" ht="15">
      <c r="C10" s="107" t="s">
        <v>178</v>
      </c>
      <c r="D10" s="112" t="s">
        <v>176</v>
      </c>
      <c r="E10" s="7"/>
      <c r="F10" s="7"/>
      <c r="G10" s="55">
        <f>G9+F10-E10</f>
        <v>74066509.46</v>
      </c>
    </row>
    <row r="11" spans="3:7" ht="15">
      <c r="C11" s="107"/>
      <c r="D11" s="1" t="s">
        <v>179</v>
      </c>
      <c r="E11" s="106"/>
      <c r="F11" s="106">
        <v>26424882.46</v>
      </c>
      <c r="G11" s="55">
        <f>G10+F11-E11</f>
        <v>100491391.91999999</v>
      </c>
    </row>
    <row r="12" spans="3:7" ht="15">
      <c r="C12" s="107" t="s">
        <v>180</v>
      </c>
      <c r="D12" s="112" t="s">
        <v>181</v>
      </c>
      <c r="E12" s="106"/>
      <c r="F12" s="27"/>
      <c r="G12" s="55">
        <f>G11+F12-E12</f>
        <v>100491391.91999999</v>
      </c>
    </row>
    <row r="13" spans="3:7" ht="15">
      <c r="C13" s="107"/>
      <c r="D13" s="113" t="s">
        <v>182</v>
      </c>
      <c r="E13" s="27">
        <v>57022239.4</v>
      </c>
      <c r="F13" s="27"/>
      <c r="G13" s="55">
        <f>G12+F13-E13</f>
        <v>43469152.51999999</v>
      </c>
    </row>
    <row r="14" spans="3:7" ht="15.75" thickBot="1">
      <c r="C14" s="108"/>
      <c r="D14" s="79"/>
      <c r="E14" s="37"/>
      <c r="F14" s="109"/>
      <c r="G14" s="55">
        <f>G13+F14-E14</f>
        <v>43469152.51999999</v>
      </c>
    </row>
    <row r="15" spans="3:7" ht="15" thickBot="1">
      <c r="C15" s="103"/>
      <c r="D15" s="80"/>
      <c r="E15" s="77">
        <f>SUM(E9:E14)</f>
        <v>57022239.4</v>
      </c>
      <c r="F15" s="111">
        <f>SUM(F9:F14)</f>
        <v>26424882.46</v>
      </c>
      <c r="G15" s="110">
        <f>G9+F15-E15</f>
        <v>43469152.51999999</v>
      </c>
    </row>
    <row r="16" spans="3:7" ht="12.75">
      <c r="C16" s="59"/>
      <c r="D16" s="58"/>
      <c r="E16" s="60"/>
      <c r="F16" s="60"/>
      <c r="G16" s="61"/>
    </row>
    <row r="17" spans="3:7" ht="12.75">
      <c r="C17" s="59"/>
      <c r="D17" s="58"/>
      <c r="E17" s="60"/>
      <c r="F17" s="60"/>
      <c r="G17" s="61"/>
    </row>
    <row r="18" spans="3:7" ht="12.75">
      <c r="C18" s="59"/>
      <c r="D18" s="58"/>
      <c r="E18" s="60"/>
      <c r="F18" s="60"/>
      <c r="G18" s="61"/>
    </row>
    <row r="19" spans="3:7" ht="12.75">
      <c r="C19" s="59"/>
      <c r="D19" s="58"/>
      <c r="E19" s="60"/>
      <c r="F19" s="60"/>
      <c r="G19" s="61"/>
    </row>
    <row r="20" spans="2:7" ht="12.75">
      <c r="B20" s="121" t="s">
        <v>184</v>
      </c>
      <c r="C20" s="121"/>
      <c r="D20" s="15"/>
      <c r="E20" s="11"/>
      <c r="F20" s="122" t="s">
        <v>38</v>
      </c>
      <c r="G20" s="122"/>
    </row>
    <row r="21" spans="2:7" ht="15.75">
      <c r="B21" s="19"/>
      <c r="C21" s="20"/>
      <c r="D21" s="58"/>
      <c r="E21" s="18"/>
      <c r="F21" s="23"/>
      <c r="G21" s="21"/>
    </row>
    <row r="22" spans="2:11" ht="12.75">
      <c r="B22" s="123" t="s">
        <v>183</v>
      </c>
      <c r="C22" s="123"/>
      <c r="D22" s="58"/>
      <c r="E22" s="11"/>
      <c r="F22" s="124" t="s">
        <v>42</v>
      </c>
      <c r="G22" s="124"/>
      <c r="I22" s="14"/>
      <c r="J22" s="15"/>
      <c r="K22" s="15"/>
    </row>
    <row r="23" spans="2:11" ht="15.75">
      <c r="B23" s="125" t="s">
        <v>185</v>
      </c>
      <c r="C23" s="125"/>
      <c r="E23" s="18"/>
      <c r="F23" s="126" t="s">
        <v>43</v>
      </c>
      <c r="G23" s="127"/>
      <c r="I23" s="16"/>
      <c r="J23" s="17"/>
      <c r="K23" s="17"/>
    </row>
    <row r="24" spans="5:7" ht="12.75">
      <c r="E24" s="11"/>
      <c r="F24" s="128" t="s">
        <v>44</v>
      </c>
      <c r="G24" s="128"/>
    </row>
    <row r="25" spans="3:5" ht="12.75">
      <c r="C25" s="12"/>
      <c r="D25" s="121" t="s">
        <v>36</v>
      </c>
      <c r="E25" s="121"/>
    </row>
    <row r="26" spans="3:5" ht="12.75">
      <c r="C26" s="12"/>
      <c r="D26" s="22"/>
      <c r="E26" s="20"/>
    </row>
    <row r="27" spans="3:5" ht="12.75">
      <c r="C27" s="114"/>
      <c r="D27" s="129" t="s">
        <v>39</v>
      </c>
      <c r="E27" s="129"/>
    </row>
    <row r="28" spans="3:5" ht="12.75">
      <c r="C28" s="100"/>
      <c r="D28" s="125" t="s">
        <v>54</v>
      </c>
      <c r="E28" s="125"/>
    </row>
  </sheetData>
  <sheetProtection/>
  <mergeCells count="13">
    <mergeCell ref="B23:C23"/>
    <mergeCell ref="F23:G23"/>
    <mergeCell ref="F24:G24"/>
    <mergeCell ref="D25:E25"/>
    <mergeCell ref="D27:E27"/>
    <mergeCell ref="D28:E28"/>
    <mergeCell ref="D2:G2"/>
    <mergeCell ref="D5:G5"/>
    <mergeCell ref="D6:G6"/>
    <mergeCell ref="B20:C20"/>
    <mergeCell ref="F20:G20"/>
    <mergeCell ref="B22:C22"/>
    <mergeCell ref="F22:G22"/>
  </mergeCells>
  <printOptions/>
  <pageMargins left="0.25" right="0.25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8"/>
  <sheetViews>
    <sheetView zoomScalePageLayoutView="0" workbookViewId="0" topLeftCell="A157">
      <selection activeCell="M177" sqref="M177"/>
    </sheetView>
  </sheetViews>
  <sheetFormatPr defaultColWidth="11.421875" defaultRowHeight="12.75"/>
  <cols>
    <col min="1" max="1" width="6.8515625" style="28" customWidth="1"/>
    <col min="2" max="2" width="6.28125" style="28" customWidth="1"/>
    <col min="3" max="3" width="6.421875" style="28" customWidth="1"/>
    <col min="4" max="4" width="6.8515625" style="28" customWidth="1"/>
    <col min="5" max="5" width="8.57421875" style="28" customWidth="1"/>
    <col min="6" max="6" width="10.00390625" style="28" customWidth="1"/>
    <col min="7" max="7" width="24.28125" style="28" customWidth="1"/>
    <col min="8" max="8" width="5.140625" style="28" customWidth="1"/>
    <col min="9" max="9" width="6.00390625" style="28" customWidth="1"/>
    <col min="10" max="10" width="33.7109375" style="63" customWidth="1"/>
    <col min="11" max="11" width="10.57421875" style="28" customWidth="1"/>
    <col min="12" max="12" width="13.8515625" style="29" customWidth="1"/>
    <col min="13" max="13" width="13.140625" style="0" customWidth="1"/>
    <col min="14" max="14" width="5.57421875" style="0" customWidth="1"/>
    <col min="15" max="16" width="13.8515625" style="0" customWidth="1"/>
  </cols>
  <sheetData>
    <row r="1" ht="12.75">
      <c r="M1" s="28"/>
    </row>
    <row r="2" ht="12.75">
      <c r="M2" s="28"/>
    </row>
    <row r="3" spans="1:13" ht="12.75">
      <c r="A3" s="130" t="s">
        <v>159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M3" s="28"/>
    </row>
    <row r="4" spans="1:13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M4" s="28"/>
    </row>
    <row r="5" spans="1:13" ht="12.7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31"/>
      <c r="M5" s="28"/>
    </row>
    <row r="6" spans="1:14" ht="17.25" customHeight="1" thickBot="1">
      <c r="A6" s="30"/>
      <c r="B6" s="30"/>
      <c r="C6" s="30"/>
      <c r="D6" s="30"/>
      <c r="E6" s="30"/>
      <c r="F6" s="30"/>
      <c r="G6" s="30"/>
      <c r="H6" s="30"/>
      <c r="I6" s="30"/>
      <c r="J6" s="64"/>
      <c r="K6" s="30"/>
      <c r="L6" s="31"/>
      <c r="M6" s="28"/>
      <c r="N6" s="28"/>
    </row>
    <row r="7" spans="1:14" ht="13.5" thickBot="1">
      <c r="A7" s="45" t="s">
        <v>160</v>
      </c>
      <c r="B7" s="46" t="s">
        <v>161</v>
      </c>
      <c r="C7" s="47" t="s">
        <v>162</v>
      </c>
      <c r="D7" s="47" t="s">
        <v>163</v>
      </c>
      <c r="E7" s="47" t="s">
        <v>7</v>
      </c>
      <c r="F7" s="47" t="s">
        <v>2</v>
      </c>
      <c r="G7" s="47" t="s">
        <v>10</v>
      </c>
      <c r="H7" s="47" t="s">
        <v>31</v>
      </c>
      <c r="I7" s="47" t="s">
        <v>164</v>
      </c>
      <c r="J7" s="47" t="s">
        <v>1</v>
      </c>
      <c r="K7" s="47" t="s">
        <v>3</v>
      </c>
      <c r="L7" s="48" t="s">
        <v>8</v>
      </c>
      <c r="M7" s="49" t="s">
        <v>4</v>
      </c>
      <c r="N7" s="61"/>
    </row>
    <row r="8" spans="1:16" ht="12.75">
      <c r="A8" s="3">
        <v>1150</v>
      </c>
      <c r="B8" s="3">
        <v>1150</v>
      </c>
      <c r="C8" s="3">
        <v>1249</v>
      </c>
      <c r="D8" s="3">
        <v>1249</v>
      </c>
      <c r="E8" s="3">
        <v>100</v>
      </c>
      <c r="F8" s="40">
        <v>44446</v>
      </c>
      <c r="G8" s="1" t="s">
        <v>108</v>
      </c>
      <c r="H8" s="42">
        <v>1</v>
      </c>
      <c r="I8" s="39">
        <v>1</v>
      </c>
      <c r="J8" s="54" t="s">
        <v>49</v>
      </c>
      <c r="K8" s="82" t="s">
        <v>14</v>
      </c>
      <c r="L8" s="5">
        <v>1511616.22</v>
      </c>
      <c r="M8" s="5">
        <v>1511616.22</v>
      </c>
      <c r="P8" s="28"/>
    </row>
    <row r="9" spans="1:16" ht="12.75">
      <c r="A9" s="3">
        <v>1150</v>
      </c>
      <c r="B9" s="3">
        <v>1150</v>
      </c>
      <c r="C9" s="3">
        <v>1249</v>
      </c>
      <c r="D9" s="3">
        <v>1249</v>
      </c>
      <c r="E9" s="3">
        <v>100</v>
      </c>
      <c r="F9" s="40">
        <v>44446</v>
      </c>
      <c r="G9" s="9" t="s">
        <v>108</v>
      </c>
      <c r="H9" s="42">
        <v>2</v>
      </c>
      <c r="I9" s="39">
        <v>1</v>
      </c>
      <c r="J9" s="65" t="s">
        <v>104</v>
      </c>
      <c r="K9" s="34" t="s">
        <v>14</v>
      </c>
      <c r="L9" s="5">
        <v>2456424.62</v>
      </c>
      <c r="M9" s="5">
        <v>2456424.62</v>
      </c>
      <c r="N9" s="83"/>
      <c r="P9" s="28"/>
    </row>
    <row r="10" spans="1:17" s="28" customFormat="1" ht="12.75">
      <c r="A10" s="3">
        <v>1150</v>
      </c>
      <c r="B10" s="3">
        <v>1150</v>
      </c>
      <c r="C10" s="3">
        <v>1249</v>
      </c>
      <c r="D10" s="3">
        <v>1249</v>
      </c>
      <c r="E10" s="3">
        <v>100</v>
      </c>
      <c r="F10" s="4">
        <v>44446</v>
      </c>
      <c r="G10" s="9" t="s">
        <v>108</v>
      </c>
      <c r="H10" s="10">
        <v>1</v>
      </c>
      <c r="I10" s="3">
        <v>2</v>
      </c>
      <c r="J10" s="1" t="s">
        <v>97</v>
      </c>
      <c r="K10" s="6" t="s">
        <v>14</v>
      </c>
      <c r="L10" s="5">
        <v>9285067.5</v>
      </c>
      <c r="M10" s="5">
        <v>9285067.5</v>
      </c>
      <c r="N10"/>
      <c r="O10"/>
      <c r="Q10"/>
    </row>
    <row r="11" spans="1:17" s="28" customFormat="1" ht="13.5" thickBot="1">
      <c r="A11" s="3">
        <v>1150</v>
      </c>
      <c r="B11" s="3">
        <v>1150</v>
      </c>
      <c r="C11" s="3">
        <v>1249</v>
      </c>
      <c r="D11" s="3">
        <v>1249</v>
      </c>
      <c r="E11" s="3">
        <v>100</v>
      </c>
      <c r="F11" s="4">
        <v>44446</v>
      </c>
      <c r="G11" s="1" t="s">
        <v>108</v>
      </c>
      <c r="H11" s="10">
        <v>1</v>
      </c>
      <c r="I11" s="3">
        <v>3</v>
      </c>
      <c r="J11" s="8" t="s">
        <v>115</v>
      </c>
      <c r="K11" s="25" t="s">
        <v>14</v>
      </c>
      <c r="L11" s="5">
        <v>3010129.94</v>
      </c>
      <c r="M11" s="5">
        <v>3010129.94</v>
      </c>
      <c r="N11" s="132" t="s">
        <v>158</v>
      </c>
      <c r="O11" s="129"/>
      <c r="Q11"/>
    </row>
    <row r="12" spans="1:15" s="28" customFormat="1" ht="13.5" thickBot="1">
      <c r="A12" s="3">
        <v>1150</v>
      </c>
      <c r="B12" s="3">
        <v>1150</v>
      </c>
      <c r="C12" s="3">
        <v>1249</v>
      </c>
      <c r="D12" s="3">
        <v>1249</v>
      </c>
      <c r="E12" s="3">
        <v>100</v>
      </c>
      <c r="F12" s="4">
        <v>44446</v>
      </c>
      <c r="G12" s="1" t="s">
        <v>108</v>
      </c>
      <c r="H12" s="10">
        <v>1</v>
      </c>
      <c r="I12" s="3">
        <v>4</v>
      </c>
      <c r="J12" s="1" t="s">
        <v>111</v>
      </c>
      <c r="K12" s="25" t="s">
        <v>14</v>
      </c>
      <c r="L12" s="5">
        <v>321236.94</v>
      </c>
      <c r="M12" s="5">
        <v>321236.94</v>
      </c>
      <c r="N12" s="35">
        <v>211</v>
      </c>
      <c r="O12" s="77">
        <f>L14+L20+L25+L29+L33+L37</f>
        <v>17579063.849999998</v>
      </c>
    </row>
    <row r="13" spans="1:13" s="28" customFormat="1" ht="13.5" thickBot="1">
      <c r="A13" s="3">
        <v>1164</v>
      </c>
      <c r="B13" s="3">
        <v>1164</v>
      </c>
      <c r="C13" s="3"/>
      <c r="D13" s="3"/>
      <c r="E13" s="3">
        <v>100</v>
      </c>
      <c r="F13" s="4" t="s">
        <v>116</v>
      </c>
      <c r="G13" s="1" t="s">
        <v>117</v>
      </c>
      <c r="H13" s="10">
        <v>1</v>
      </c>
      <c r="I13" s="3">
        <v>3</v>
      </c>
      <c r="J13" s="1" t="s">
        <v>115</v>
      </c>
      <c r="K13" s="25" t="s">
        <v>14</v>
      </c>
      <c r="L13" s="37">
        <v>20000</v>
      </c>
      <c r="M13" s="37"/>
    </row>
    <row r="14" spans="1:13" s="28" customFormat="1" ht="13.5" thickBot="1">
      <c r="A14" s="3"/>
      <c r="B14" s="3"/>
      <c r="C14" s="3"/>
      <c r="D14" s="3"/>
      <c r="E14" s="3"/>
      <c r="F14" s="4"/>
      <c r="G14" s="1"/>
      <c r="H14" s="10"/>
      <c r="I14" s="3"/>
      <c r="J14" s="1"/>
      <c r="K14" s="85"/>
      <c r="L14" s="38">
        <f>SUM(L8:L13)</f>
        <v>16604475.219999999</v>
      </c>
      <c r="M14" s="38">
        <f>SUM(M8:M13)</f>
        <v>16584475.219999999</v>
      </c>
    </row>
    <row r="15" spans="1:13" s="28" customFormat="1" ht="12.75">
      <c r="A15" s="3"/>
      <c r="B15" s="3"/>
      <c r="C15" s="3"/>
      <c r="D15" s="3"/>
      <c r="E15" s="3"/>
      <c r="F15" s="4"/>
      <c r="G15" s="1"/>
      <c r="H15" s="10"/>
      <c r="I15" s="3"/>
      <c r="J15" s="1"/>
      <c r="K15" s="25"/>
      <c r="L15" s="44"/>
      <c r="M15" s="44"/>
    </row>
    <row r="16" spans="1:13" s="28" customFormat="1" ht="12.75">
      <c r="A16" s="3"/>
      <c r="B16" s="3"/>
      <c r="C16" s="3"/>
      <c r="D16" s="3"/>
      <c r="E16" s="3"/>
      <c r="F16" s="4"/>
      <c r="G16" s="1"/>
      <c r="H16" s="10"/>
      <c r="I16" s="3"/>
      <c r="J16" s="1"/>
      <c r="K16" s="25"/>
      <c r="L16" s="5"/>
      <c r="M16" s="5"/>
    </row>
    <row r="17" spans="1:13" s="28" customFormat="1" ht="12.75">
      <c r="A17" s="3">
        <v>1141</v>
      </c>
      <c r="B17" s="3">
        <v>1141</v>
      </c>
      <c r="C17" s="3">
        <v>1247</v>
      </c>
      <c r="D17" s="3">
        <v>1248</v>
      </c>
      <c r="E17" s="3">
        <v>100</v>
      </c>
      <c r="F17" s="4">
        <v>44446</v>
      </c>
      <c r="G17" s="1" t="s">
        <v>108</v>
      </c>
      <c r="H17" s="10">
        <v>1</v>
      </c>
      <c r="I17" s="3">
        <v>1</v>
      </c>
      <c r="J17" s="1" t="s">
        <v>49</v>
      </c>
      <c r="K17" s="25" t="s">
        <v>46</v>
      </c>
      <c r="L17" s="5">
        <v>212262</v>
      </c>
      <c r="M17" s="5">
        <v>212262</v>
      </c>
    </row>
    <row r="18" spans="1:13" s="28" customFormat="1" ht="12.75">
      <c r="A18" s="3">
        <v>1141</v>
      </c>
      <c r="B18" s="3">
        <v>1141</v>
      </c>
      <c r="C18" s="3">
        <v>1247</v>
      </c>
      <c r="D18" s="3">
        <v>1248</v>
      </c>
      <c r="E18" s="3">
        <v>100</v>
      </c>
      <c r="F18" s="4">
        <v>44446</v>
      </c>
      <c r="G18" s="1" t="s">
        <v>108</v>
      </c>
      <c r="H18" s="10">
        <v>1</v>
      </c>
      <c r="I18" s="3">
        <v>2</v>
      </c>
      <c r="J18" s="8" t="s">
        <v>97</v>
      </c>
      <c r="K18" s="25" t="s">
        <v>46</v>
      </c>
      <c r="L18" s="5">
        <v>25000</v>
      </c>
      <c r="M18" s="5">
        <v>25000</v>
      </c>
    </row>
    <row r="19" spans="1:13" s="28" customFormat="1" ht="13.5" thickBot="1">
      <c r="A19" s="3">
        <v>1141</v>
      </c>
      <c r="B19" s="3">
        <v>1141</v>
      </c>
      <c r="C19" s="3">
        <v>1247</v>
      </c>
      <c r="D19" s="3">
        <v>1248</v>
      </c>
      <c r="E19" s="3">
        <v>100</v>
      </c>
      <c r="F19" s="4">
        <v>44446</v>
      </c>
      <c r="G19" s="1" t="s">
        <v>108</v>
      </c>
      <c r="H19" s="10">
        <v>1</v>
      </c>
      <c r="I19" s="3">
        <v>4</v>
      </c>
      <c r="J19" s="1" t="s">
        <v>111</v>
      </c>
      <c r="K19" s="25" t="s">
        <v>46</v>
      </c>
      <c r="L19" s="5">
        <v>45000</v>
      </c>
      <c r="M19" s="5">
        <v>45000</v>
      </c>
    </row>
    <row r="20" spans="1:13" s="28" customFormat="1" ht="13.5" thickBot="1">
      <c r="A20" s="3"/>
      <c r="B20" s="3"/>
      <c r="C20" s="3"/>
      <c r="D20" s="3"/>
      <c r="E20" s="3"/>
      <c r="F20" s="4"/>
      <c r="G20" s="1"/>
      <c r="H20" s="10"/>
      <c r="I20" s="3"/>
      <c r="J20" s="1"/>
      <c r="K20" s="25"/>
      <c r="L20" s="38">
        <f>SUM(L17:L19)</f>
        <v>282262</v>
      </c>
      <c r="M20" s="38">
        <f>SUM(M17:M19)</f>
        <v>282262</v>
      </c>
    </row>
    <row r="21" spans="1:13" s="28" customFormat="1" ht="12.75">
      <c r="A21" s="3"/>
      <c r="B21" s="3"/>
      <c r="C21" s="3"/>
      <c r="D21" s="3"/>
      <c r="E21" s="3"/>
      <c r="F21" s="4"/>
      <c r="G21" s="1"/>
      <c r="H21" s="10"/>
      <c r="I21" s="3"/>
      <c r="J21" s="1"/>
      <c r="K21" s="25"/>
      <c r="L21" s="5"/>
      <c r="M21" s="5"/>
    </row>
    <row r="22" spans="1:13" s="28" customFormat="1" ht="12.75">
      <c r="A22" s="3"/>
      <c r="B22" s="3"/>
      <c r="C22" s="3"/>
      <c r="D22" s="3"/>
      <c r="E22" s="3"/>
      <c r="F22" s="4"/>
      <c r="G22" s="1"/>
      <c r="H22" s="10"/>
      <c r="I22" s="3"/>
      <c r="J22" s="1"/>
      <c r="K22" s="25"/>
      <c r="L22" s="5"/>
      <c r="M22" s="5"/>
    </row>
    <row r="23" spans="1:13" s="28" customFormat="1" ht="12.75">
      <c r="A23" s="3">
        <v>1114</v>
      </c>
      <c r="B23" s="3">
        <v>1114</v>
      </c>
      <c r="C23" s="3">
        <v>1139</v>
      </c>
      <c r="D23" s="3">
        <v>1140</v>
      </c>
      <c r="E23" s="3">
        <v>100</v>
      </c>
      <c r="F23" s="4">
        <v>44354</v>
      </c>
      <c r="G23" s="1" t="s">
        <v>145</v>
      </c>
      <c r="H23" s="10">
        <v>1</v>
      </c>
      <c r="I23" s="3">
        <v>1</v>
      </c>
      <c r="J23" s="8" t="s">
        <v>49</v>
      </c>
      <c r="K23" s="6" t="s">
        <v>51</v>
      </c>
      <c r="L23" s="5">
        <v>45950</v>
      </c>
      <c r="M23" s="5">
        <v>45950</v>
      </c>
    </row>
    <row r="24" spans="1:13" s="28" customFormat="1" ht="13.5" thickBot="1">
      <c r="A24" s="3">
        <v>1253</v>
      </c>
      <c r="B24" s="3">
        <v>1253</v>
      </c>
      <c r="C24" s="3"/>
      <c r="D24" s="3"/>
      <c r="E24" s="3">
        <v>100</v>
      </c>
      <c r="F24" s="4" t="s">
        <v>136</v>
      </c>
      <c r="G24" s="9" t="s">
        <v>137</v>
      </c>
      <c r="H24" s="10">
        <v>1</v>
      </c>
      <c r="I24" s="3">
        <v>1</v>
      </c>
      <c r="J24" s="1" t="s">
        <v>49</v>
      </c>
      <c r="K24" s="25" t="s">
        <v>51</v>
      </c>
      <c r="L24" s="5">
        <v>45950</v>
      </c>
      <c r="M24" s="5"/>
    </row>
    <row r="25" spans="1:13" s="28" customFormat="1" ht="13.5" thickBot="1">
      <c r="A25" s="3"/>
      <c r="B25" s="3"/>
      <c r="C25" s="3"/>
      <c r="D25" s="3"/>
      <c r="E25" s="3"/>
      <c r="F25" s="4"/>
      <c r="G25" s="9"/>
      <c r="H25" s="10"/>
      <c r="I25" s="3"/>
      <c r="J25" s="1"/>
      <c r="K25" s="25"/>
      <c r="L25" s="38">
        <f>SUM(L22:L24)</f>
        <v>91900</v>
      </c>
      <c r="M25" s="38">
        <f>SUM(M22:M24)</f>
        <v>45950</v>
      </c>
    </row>
    <row r="26" spans="1:13" s="28" customFormat="1" ht="12.75">
      <c r="A26" s="3"/>
      <c r="B26" s="3"/>
      <c r="C26" s="3"/>
      <c r="D26" s="3"/>
      <c r="E26" s="3"/>
      <c r="F26" s="4"/>
      <c r="G26" s="9"/>
      <c r="H26" s="10"/>
      <c r="I26" s="3"/>
      <c r="J26" s="1"/>
      <c r="K26" s="25"/>
      <c r="L26" s="5"/>
      <c r="M26" s="5"/>
    </row>
    <row r="27" spans="1:13" s="28" customFormat="1" ht="12.75">
      <c r="A27" s="3"/>
      <c r="B27" s="3"/>
      <c r="C27" s="3"/>
      <c r="D27" s="3"/>
      <c r="E27" s="3"/>
      <c r="F27" s="4"/>
      <c r="G27" s="9"/>
      <c r="H27" s="10"/>
      <c r="I27" s="3"/>
      <c r="J27" s="1"/>
      <c r="K27" s="25"/>
      <c r="L27" s="5"/>
      <c r="M27" s="5"/>
    </row>
    <row r="28" spans="1:13" s="28" customFormat="1" ht="13.5" thickBot="1">
      <c r="A28" s="3">
        <v>1143</v>
      </c>
      <c r="B28" s="3">
        <v>1143</v>
      </c>
      <c r="C28" s="3">
        <v>1245</v>
      </c>
      <c r="D28" s="3">
        <v>1246</v>
      </c>
      <c r="E28" s="3">
        <v>100</v>
      </c>
      <c r="F28" s="4">
        <v>44446</v>
      </c>
      <c r="G28" s="1" t="s">
        <v>113</v>
      </c>
      <c r="H28" s="10">
        <v>1</v>
      </c>
      <c r="I28" s="3">
        <v>1</v>
      </c>
      <c r="J28" s="1" t="s">
        <v>49</v>
      </c>
      <c r="K28" s="25" t="s">
        <v>12</v>
      </c>
      <c r="L28" s="5">
        <v>279267.79</v>
      </c>
      <c r="M28" s="5">
        <v>279267.79</v>
      </c>
    </row>
    <row r="29" spans="1:13" s="28" customFormat="1" ht="13.5" thickBot="1">
      <c r="A29" s="3"/>
      <c r="B29" s="3"/>
      <c r="C29" s="3"/>
      <c r="D29" s="3"/>
      <c r="E29" s="3"/>
      <c r="F29" s="4"/>
      <c r="G29" s="1"/>
      <c r="H29" s="10"/>
      <c r="I29" s="3"/>
      <c r="J29" s="1"/>
      <c r="K29" s="25"/>
      <c r="L29" s="38">
        <f>SUM(L26:L28)</f>
        <v>279267.79</v>
      </c>
      <c r="M29" s="38">
        <f>SUM(M26:M28)</f>
        <v>279267.79</v>
      </c>
    </row>
    <row r="30" spans="1:13" s="28" customFormat="1" ht="12.75">
      <c r="A30" s="3"/>
      <c r="B30" s="3"/>
      <c r="C30" s="3"/>
      <c r="D30" s="3"/>
      <c r="E30" s="3"/>
      <c r="F30" s="4"/>
      <c r="G30" s="1"/>
      <c r="H30" s="10"/>
      <c r="I30" s="3"/>
      <c r="J30" s="1"/>
      <c r="K30" s="25"/>
      <c r="L30" s="5"/>
      <c r="M30" s="5"/>
    </row>
    <row r="31" spans="1:13" s="28" customFormat="1" ht="12.75">
      <c r="A31" s="3"/>
      <c r="B31" s="3"/>
      <c r="C31" s="3"/>
      <c r="D31" s="3"/>
      <c r="E31" s="3"/>
      <c r="F31" s="4"/>
      <c r="G31" s="1"/>
      <c r="H31" s="10"/>
      <c r="I31" s="3"/>
      <c r="J31" s="1"/>
      <c r="K31" s="25"/>
      <c r="L31" s="5"/>
      <c r="M31" s="5"/>
    </row>
    <row r="32" spans="1:13" s="28" customFormat="1" ht="13.5" thickBot="1">
      <c r="A32" s="3">
        <v>1272</v>
      </c>
      <c r="B32" s="3">
        <v>1272</v>
      </c>
      <c r="C32" s="3"/>
      <c r="D32" s="3"/>
      <c r="E32" s="3">
        <v>100</v>
      </c>
      <c r="F32" s="4" t="s">
        <v>138</v>
      </c>
      <c r="G32" s="9" t="s">
        <v>140</v>
      </c>
      <c r="H32" s="10">
        <v>1</v>
      </c>
      <c r="I32" s="3">
        <v>1</v>
      </c>
      <c r="J32" s="1" t="s">
        <v>49</v>
      </c>
      <c r="K32" s="25" t="s">
        <v>87</v>
      </c>
      <c r="L32" s="5">
        <v>78600</v>
      </c>
      <c r="M32" s="5"/>
    </row>
    <row r="33" spans="1:13" s="28" customFormat="1" ht="13.5" thickBot="1">
      <c r="A33" s="3"/>
      <c r="B33" s="3"/>
      <c r="C33" s="3"/>
      <c r="D33" s="3"/>
      <c r="E33" s="3"/>
      <c r="F33" s="4"/>
      <c r="G33" s="9"/>
      <c r="H33" s="10"/>
      <c r="I33" s="3"/>
      <c r="J33" s="1"/>
      <c r="K33" s="25"/>
      <c r="L33" s="38">
        <f>SUM(L30:L32)</f>
        <v>78600</v>
      </c>
      <c r="M33" s="38">
        <f>SUM(M30:M32)</f>
        <v>0</v>
      </c>
    </row>
    <row r="34" spans="1:13" s="28" customFormat="1" ht="12.75">
      <c r="A34" s="3"/>
      <c r="B34" s="3"/>
      <c r="C34" s="3"/>
      <c r="D34" s="3"/>
      <c r="E34" s="3"/>
      <c r="F34" s="4"/>
      <c r="G34" s="9"/>
      <c r="H34" s="10"/>
      <c r="I34" s="3"/>
      <c r="J34" s="1"/>
      <c r="K34" s="25"/>
      <c r="L34" s="5"/>
      <c r="M34" s="5"/>
    </row>
    <row r="35" spans="1:15" s="28" customFormat="1" ht="12.75">
      <c r="A35" s="3"/>
      <c r="B35" s="3"/>
      <c r="C35" s="3"/>
      <c r="D35" s="3"/>
      <c r="E35" s="3"/>
      <c r="F35" s="4"/>
      <c r="G35" s="9"/>
      <c r="H35" s="10"/>
      <c r="I35" s="3"/>
      <c r="J35" s="1"/>
      <c r="K35" s="25"/>
      <c r="L35" s="5"/>
      <c r="M35" s="5"/>
      <c r="O35" s="35"/>
    </row>
    <row r="36" spans="1:13" s="28" customFormat="1" ht="13.5" thickBot="1">
      <c r="A36" s="3">
        <v>1271</v>
      </c>
      <c r="B36" s="3">
        <v>1271</v>
      </c>
      <c r="C36" s="3"/>
      <c r="D36" s="3"/>
      <c r="E36" s="3">
        <v>100</v>
      </c>
      <c r="F36" s="4" t="s">
        <v>138</v>
      </c>
      <c r="G36" s="9" t="s">
        <v>139</v>
      </c>
      <c r="H36" s="10">
        <v>1</v>
      </c>
      <c r="I36" s="3">
        <v>1</v>
      </c>
      <c r="J36" s="1" t="s">
        <v>49</v>
      </c>
      <c r="K36" s="25" t="s">
        <v>86</v>
      </c>
      <c r="L36" s="5">
        <v>242558.84</v>
      </c>
      <c r="M36" s="5"/>
    </row>
    <row r="37" spans="1:13" s="28" customFormat="1" ht="13.5" thickBot="1">
      <c r="A37" s="3"/>
      <c r="B37" s="3"/>
      <c r="C37" s="3"/>
      <c r="D37" s="3"/>
      <c r="E37" s="3"/>
      <c r="F37" s="4"/>
      <c r="G37" s="9"/>
      <c r="H37" s="10"/>
      <c r="I37" s="3"/>
      <c r="J37" s="1"/>
      <c r="K37" s="25"/>
      <c r="L37" s="38">
        <f>SUM(L34:L36)</f>
        <v>242558.84</v>
      </c>
      <c r="M37" s="38">
        <f>SUM(M34:M36)</f>
        <v>0</v>
      </c>
    </row>
    <row r="38" spans="1:13" s="28" customFormat="1" ht="12.75">
      <c r="A38" s="3"/>
      <c r="B38" s="3"/>
      <c r="C38" s="3"/>
      <c r="D38" s="3"/>
      <c r="E38" s="3"/>
      <c r="F38" s="4"/>
      <c r="G38" s="9"/>
      <c r="H38" s="10"/>
      <c r="I38" s="3"/>
      <c r="J38" s="1"/>
      <c r="K38" s="25"/>
      <c r="L38" s="5"/>
      <c r="M38" s="5"/>
    </row>
    <row r="39" spans="1:13" s="28" customFormat="1" ht="13.5" thickBot="1">
      <c r="A39" s="3"/>
      <c r="B39" s="3"/>
      <c r="C39" s="3"/>
      <c r="D39" s="3"/>
      <c r="E39" s="3"/>
      <c r="F39" s="4"/>
      <c r="G39" s="9"/>
      <c r="H39" s="10"/>
      <c r="I39" s="3"/>
      <c r="J39" s="1"/>
      <c r="K39" s="25"/>
      <c r="L39" s="5"/>
      <c r="M39" s="5"/>
    </row>
    <row r="40" spans="1:15" s="28" customFormat="1" ht="13.5" thickBot="1">
      <c r="A40" s="3">
        <v>1146</v>
      </c>
      <c r="B40" s="3">
        <v>1146</v>
      </c>
      <c r="C40" s="3">
        <v>1243</v>
      </c>
      <c r="D40" s="3">
        <v>1244</v>
      </c>
      <c r="E40" s="3">
        <v>100</v>
      </c>
      <c r="F40" s="4">
        <v>44446</v>
      </c>
      <c r="G40" s="1" t="s">
        <v>25</v>
      </c>
      <c r="H40" s="10">
        <v>2</v>
      </c>
      <c r="I40" s="3">
        <v>1</v>
      </c>
      <c r="J40" s="1" t="s">
        <v>28</v>
      </c>
      <c r="K40" s="6" t="s">
        <v>23</v>
      </c>
      <c r="L40" s="5">
        <v>190000</v>
      </c>
      <c r="M40" s="5">
        <v>190000</v>
      </c>
      <c r="N40" s="35">
        <v>212</v>
      </c>
      <c r="O40" s="77">
        <f>L41+L45</f>
        <v>8136014.71</v>
      </c>
    </row>
    <row r="41" spans="1:13" s="28" customFormat="1" ht="13.5" thickBot="1">
      <c r="A41" s="3"/>
      <c r="B41" s="3"/>
      <c r="C41" s="3"/>
      <c r="D41" s="3"/>
      <c r="E41" s="3"/>
      <c r="F41" s="4"/>
      <c r="G41" s="1"/>
      <c r="H41" s="10"/>
      <c r="I41" s="3"/>
      <c r="J41" s="1"/>
      <c r="K41" s="6"/>
      <c r="L41" s="38">
        <f>SUM(L38:L40)</f>
        <v>190000</v>
      </c>
      <c r="M41" s="38">
        <f>SUM(M38:M40)</f>
        <v>190000</v>
      </c>
    </row>
    <row r="42" spans="1:13" s="28" customFormat="1" ht="12.75">
      <c r="A42" s="3"/>
      <c r="B42" s="3"/>
      <c r="C42" s="3"/>
      <c r="D42" s="3"/>
      <c r="E42" s="3"/>
      <c r="F42" s="4"/>
      <c r="G42" s="1"/>
      <c r="H42" s="10"/>
      <c r="I42" s="3"/>
      <c r="J42" s="1"/>
      <c r="K42" s="6"/>
      <c r="L42" s="5"/>
      <c r="M42" s="5"/>
    </row>
    <row r="43" spans="1:13" s="28" customFormat="1" ht="12.75">
      <c r="A43" s="3"/>
      <c r="B43" s="3"/>
      <c r="C43" s="3"/>
      <c r="D43" s="3"/>
      <c r="E43" s="3"/>
      <c r="F43" s="4"/>
      <c r="G43" s="1"/>
      <c r="H43" s="10"/>
      <c r="I43" s="3"/>
      <c r="J43" s="1"/>
      <c r="K43" s="6"/>
      <c r="L43" s="5"/>
      <c r="M43" s="5"/>
    </row>
    <row r="44" spans="1:13" s="28" customFormat="1" ht="13.5" thickBot="1">
      <c r="A44" s="3">
        <v>741</v>
      </c>
      <c r="B44" s="3">
        <v>741</v>
      </c>
      <c r="C44" s="3">
        <v>1151</v>
      </c>
      <c r="D44" s="3">
        <v>1152</v>
      </c>
      <c r="E44" s="3">
        <v>100</v>
      </c>
      <c r="F44" s="4">
        <v>44397</v>
      </c>
      <c r="G44" s="1" t="s">
        <v>153</v>
      </c>
      <c r="H44" s="10">
        <v>1</v>
      </c>
      <c r="I44" s="3">
        <v>1</v>
      </c>
      <c r="J44" s="8" t="s">
        <v>152</v>
      </c>
      <c r="K44" s="6" t="s">
        <v>157</v>
      </c>
      <c r="L44" s="5">
        <v>7946014.71</v>
      </c>
      <c r="M44" s="5">
        <v>7946014.71</v>
      </c>
    </row>
    <row r="45" spans="1:13" s="28" customFormat="1" ht="13.5" thickBot="1">
      <c r="A45" s="3"/>
      <c r="B45" s="3"/>
      <c r="C45" s="3"/>
      <c r="D45" s="3"/>
      <c r="E45" s="3"/>
      <c r="F45" s="4"/>
      <c r="G45" s="1"/>
      <c r="H45" s="10"/>
      <c r="I45" s="3"/>
      <c r="J45" s="8"/>
      <c r="K45" s="6"/>
      <c r="L45" s="38">
        <f>SUM(L42:L44)</f>
        <v>7946014.71</v>
      </c>
      <c r="M45" s="38">
        <f>SUM(M42:M44)</f>
        <v>7946014.71</v>
      </c>
    </row>
    <row r="46" spans="1:13" s="28" customFormat="1" ht="12.75">
      <c r="A46" s="3"/>
      <c r="B46" s="3"/>
      <c r="C46" s="3"/>
      <c r="D46" s="3"/>
      <c r="E46" s="3"/>
      <c r="F46" s="4"/>
      <c r="G46" s="1"/>
      <c r="H46" s="10"/>
      <c r="I46" s="3"/>
      <c r="J46" s="8"/>
      <c r="K46" s="6"/>
      <c r="L46" s="5"/>
      <c r="M46" s="5"/>
    </row>
    <row r="47" spans="1:13" s="28" customFormat="1" ht="12.75">
      <c r="A47" s="3"/>
      <c r="B47" s="3"/>
      <c r="C47" s="3"/>
      <c r="D47" s="3"/>
      <c r="E47" s="3"/>
      <c r="F47" s="4"/>
      <c r="G47" s="1"/>
      <c r="H47" s="10"/>
      <c r="I47" s="3"/>
      <c r="J47" s="8"/>
      <c r="K47" s="6"/>
      <c r="L47" s="5"/>
      <c r="M47" s="5"/>
    </row>
    <row r="48" spans="1:13" s="28" customFormat="1" ht="12.75">
      <c r="A48" s="3">
        <v>1141</v>
      </c>
      <c r="B48" s="3">
        <v>1141</v>
      </c>
      <c r="C48" s="3">
        <v>1247</v>
      </c>
      <c r="D48" s="3">
        <v>1248</v>
      </c>
      <c r="E48" s="3">
        <v>100</v>
      </c>
      <c r="F48" s="4">
        <v>44446</v>
      </c>
      <c r="G48" s="1" t="s">
        <v>109</v>
      </c>
      <c r="H48" s="10">
        <v>1</v>
      </c>
      <c r="I48" s="3">
        <v>1</v>
      </c>
      <c r="J48" s="1" t="s">
        <v>49</v>
      </c>
      <c r="K48" s="25" t="s">
        <v>15</v>
      </c>
      <c r="L48" s="5">
        <v>15049.38</v>
      </c>
      <c r="M48" s="5">
        <v>15049.38</v>
      </c>
    </row>
    <row r="49" spans="1:13" s="28" customFormat="1" ht="12.75">
      <c r="A49" s="3">
        <v>1141</v>
      </c>
      <c r="B49" s="3">
        <v>1141</v>
      </c>
      <c r="C49" s="3">
        <v>1247</v>
      </c>
      <c r="D49" s="3">
        <v>1248</v>
      </c>
      <c r="E49" s="3">
        <v>100</v>
      </c>
      <c r="F49" s="4">
        <v>44446</v>
      </c>
      <c r="G49" s="1" t="s">
        <v>108</v>
      </c>
      <c r="H49" s="10">
        <v>1</v>
      </c>
      <c r="I49" s="3">
        <v>2</v>
      </c>
      <c r="J49" s="8" t="s">
        <v>97</v>
      </c>
      <c r="K49" s="25" t="s">
        <v>15</v>
      </c>
      <c r="L49" s="5">
        <v>1772.5</v>
      </c>
      <c r="M49" s="5">
        <v>1772.5</v>
      </c>
    </row>
    <row r="50" spans="1:13" s="28" customFormat="1" ht="12.75">
      <c r="A50" s="3">
        <v>1141</v>
      </c>
      <c r="B50" s="3">
        <v>1141</v>
      </c>
      <c r="C50" s="3">
        <v>1247</v>
      </c>
      <c r="D50" s="3">
        <v>1248</v>
      </c>
      <c r="E50" s="3">
        <v>100</v>
      </c>
      <c r="F50" s="4">
        <v>44446</v>
      </c>
      <c r="G50" s="1" t="s">
        <v>108</v>
      </c>
      <c r="H50" s="10">
        <v>1</v>
      </c>
      <c r="I50" s="3">
        <v>4</v>
      </c>
      <c r="J50" s="1" t="s">
        <v>111</v>
      </c>
      <c r="K50" s="25" t="s">
        <v>15</v>
      </c>
      <c r="L50" s="5">
        <v>3190.5</v>
      </c>
      <c r="M50" s="5">
        <v>3190.5</v>
      </c>
    </row>
    <row r="51" spans="1:13" s="28" customFormat="1" ht="12.75">
      <c r="A51" s="3">
        <v>1143</v>
      </c>
      <c r="B51" s="3">
        <v>1143</v>
      </c>
      <c r="C51" s="3">
        <v>1245</v>
      </c>
      <c r="D51" s="3">
        <v>1246</v>
      </c>
      <c r="E51" s="3">
        <v>100</v>
      </c>
      <c r="F51" s="4">
        <v>44446</v>
      </c>
      <c r="G51" s="1" t="s">
        <v>114</v>
      </c>
      <c r="H51" s="10">
        <v>1</v>
      </c>
      <c r="I51" s="3">
        <v>1</v>
      </c>
      <c r="J51" s="1" t="s">
        <v>49</v>
      </c>
      <c r="K51" s="25" t="s">
        <v>15</v>
      </c>
      <c r="L51" s="5">
        <v>19800.09</v>
      </c>
      <c r="M51" s="5">
        <v>19800.09</v>
      </c>
    </row>
    <row r="52" spans="1:13" s="28" customFormat="1" ht="12.75">
      <c r="A52" s="3">
        <v>1150</v>
      </c>
      <c r="B52" s="3">
        <v>1150</v>
      </c>
      <c r="C52" s="3">
        <v>1249</v>
      </c>
      <c r="D52" s="3">
        <v>1249</v>
      </c>
      <c r="E52" s="3">
        <v>100</v>
      </c>
      <c r="F52" s="4">
        <v>44446</v>
      </c>
      <c r="G52" s="1" t="s">
        <v>108</v>
      </c>
      <c r="H52" s="10">
        <v>1</v>
      </c>
      <c r="I52" s="3">
        <v>1</v>
      </c>
      <c r="J52" s="1" t="s">
        <v>49</v>
      </c>
      <c r="K52" s="25" t="s">
        <v>15</v>
      </c>
      <c r="L52" s="5">
        <v>99716.35</v>
      </c>
      <c r="M52" s="5">
        <v>99716.35</v>
      </c>
    </row>
    <row r="53" spans="1:13" s="28" customFormat="1" ht="12.75">
      <c r="A53" s="3">
        <v>1150</v>
      </c>
      <c r="B53" s="3">
        <v>1150</v>
      </c>
      <c r="C53" s="3">
        <v>1249</v>
      </c>
      <c r="D53" s="3">
        <v>1249</v>
      </c>
      <c r="E53" s="3">
        <v>100</v>
      </c>
      <c r="F53" s="4">
        <v>44446</v>
      </c>
      <c r="G53" s="9" t="s">
        <v>108</v>
      </c>
      <c r="H53" s="10">
        <v>2</v>
      </c>
      <c r="I53" s="3">
        <v>1</v>
      </c>
      <c r="J53" s="8" t="s">
        <v>104</v>
      </c>
      <c r="K53" s="6" t="s">
        <v>15</v>
      </c>
      <c r="L53" s="5">
        <v>174160.55</v>
      </c>
      <c r="M53" s="5">
        <v>174160.55</v>
      </c>
    </row>
    <row r="54" spans="1:13" s="28" customFormat="1" ht="12.75">
      <c r="A54" s="3">
        <v>1150</v>
      </c>
      <c r="B54" s="3">
        <v>1150</v>
      </c>
      <c r="C54" s="3">
        <v>1249</v>
      </c>
      <c r="D54" s="3">
        <v>1249</v>
      </c>
      <c r="E54" s="3">
        <v>100</v>
      </c>
      <c r="F54" s="4">
        <v>44446</v>
      </c>
      <c r="G54" s="9" t="s">
        <v>108</v>
      </c>
      <c r="H54" s="10">
        <v>1</v>
      </c>
      <c r="I54" s="3">
        <v>2</v>
      </c>
      <c r="J54" s="8" t="s">
        <v>97</v>
      </c>
      <c r="K54" s="6" t="s">
        <v>15</v>
      </c>
      <c r="L54" s="5">
        <v>658311.29</v>
      </c>
      <c r="M54" s="5">
        <v>658311.29</v>
      </c>
    </row>
    <row r="55" spans="1:13" s="28" customFormat="1" ht="12.75">
      <c r="A55" s="3">
        <v>1150</v>
      </c>
      <c r="B55" s="3">
        <v>1150</v>
      </c>
      <c r="C55" s="3">
        <v>1249</v>
      </c>
      <c r="D55" s="3">
        <v>1249</v>
      </c>
      <c r="E55" s="3">
        <v>100</v>
      </c>
      <c r="F55" s="4">
        <v>44446</v>
      </c>
      <c r="G55" s="1" t="s">
        <v>108</v>
      </c>
      <c r="H55" s="10">
        <v>1</v>
      </c>
      <c r="I55" s="3">
        <v>3</v>
      </c>
      <c r="J55" s="8" t="s">
        <v>115</v>
      </c>
      <c r="K55" s="25" t="s">
        <v>15</v>
      </c>
      <c r="L55" s="5">
        <v>213418.27</v>
      </c>
      <c r="M55" s="5">
        <v>213418.27</v>
      </c>
    </row>
    <row r="56" spans="1:13" s="28" customFormat="1" ht="13.5" thickBot="1">
      <c r="A56" s="3">
        <v>1150</v>
      </c>
      <c r="B56" s="3">
        <v>1150</v>
      </c>
      <c r="C56" s="3">
        <v>1249</v>
      </c>
      <c r="D56" s="3">
        <v>1249</v>
      </c>
      <c r="E56" s="3">
        <v>100</v>
      </c>
      <c r="F56" s="4">
        <v>44446</v>
      </c>
      <c r="G56" s="1" t="s">
        <v>108</v>
      </c>
      <c r="H56" s="10">
        <v>1</v>
      </c>
      <c r="I56" s="3">
        <v>4</v>
      </c>
      <c r="J56" s="1" t="s">
        <v>111</v>
      </c>
      <c r="K56" s="25" t="s">
        <v>15</v>
      </c>
      <c r="L56" s="5">
        <v>22775.72</v>
      </c>
      <c r="M56" s="5">
        <v>22775.72</v>
      </c>
    </row>
    <row r="57" spans="1:15" s="28" customFormat="1" ht="13.5" thickBot="1">
      <c r="A57" s="3">
        <v>1164</v>
      </c>
      <c r="B57" s="3">
        <v>1164</v>
      </c>
      <c r="C57" s="3"/>
      <c r="D57" s="3"/>
      <c r="E57" s="3">
        <v>100</v>
      </c>
      <c r="F57" s="4" t="s">
        <v>116</v>
      </c>
      <c r="G57" s="1" t="s">
        <v>117</v>
      </c>
      <c r="H57" s="10">
        <v>1</v>
      </c>
      <c r="I57" s="3">
        <v>3</v>
      </c>
      <c r="J57" s="1" t="s">
        <v>115</v>
      </c>
      <c r="K57" s="25" t="s">
        <v>15</v>
      </c>
      <c r="L57" s="5">
        <v>1418</v>
      </c>
      <c r="M57" s="5"/>
      <c r="N57" s="35">
        <v>215</v>
      </c>
      <c r="O57" s="77">
        <f>L58+L71+L84</f>
        <v>2590131.01</v>
      </c>
    </row>
    <row r="58" spans="1:13" s="28" customFormat="1" ht="13.5" thickBot="1">
      <c r="A58" s="3"/>
      <c r="B58" s="3"/>
      <c r="C58" s="3"/>
      <c r="D58" s="3"/>
      <c r="E58" s="3"/>
      <c r="F58" s="4"/>
      <c r="G58" s="1"/>
      <c r="H58" s="10"/>
      <c r="I58" s="3"/>
      <c r="J58" s="1"/>
      <c r="K58" s="25"/>
      <c r="L58" s="38">
        <f>SUM(L48:L57)</f>
        <v>1209612.65</v>
      </c>
      <c r="M58" s="38">
        <f>SUM(M48:M57)</f>
        <v>1208194.65</v>
      </c>
    </row>
    <row r="59" spans="1:13" s="28" customFormat="1" ht="12.75">
      <c r="A59" s="3"/>
      <c r="B59" s="3"/>
      <c r="C59" s="3"/>
      <c r="D59" s="3"/>
      <c r="E59" s="3"/>
      <c r="F59" s="4"/>
      <c r="G59" s="1"/>
      <c r="H59" s="10"/>
      <c r="I59" s="3"/>
      <c r="J59" s="1"/>
      <c r="K59" s="25"/>
      <c r="L59" s="5"/>
      <c r="M59" s="5"/>
    </row>
    <row r="60" spans="1:13" s="28" customFormat="1" ht="12.75">
      <c r="A60" s="3"/>
      <c r="B60" s="3"/>
      <c r="C60" s="3"/>
      <c r="D60" s="3"/>
      <c r="E60" s="3"/>
      <c r="F60" s="4"/>
      <c r="G60" s="1"/>
      <c r="H60" s="10"/>
      <c r="I60" s="3"/>
      <c r="J60" s="1"/>
      <c r="K60" s="25"/>
      <c r="L60" s="5"/>
      <c r="M60" s="5"/>
    </row>
    <row r="61" spans="1:13" s="28" customFormat="1" ht="12.75">
      <c r="A61" s="3">
        <v>1141</v>
      </c>
      <c r="B61" s="3">
        <v>1141</v>
      </c>
      <c r="C61" s="3">
        <v>1247</v>
      </c>
      <c r="D61" s="3">
        <v>1248</v>
      </c>
      <c r="E61" s="3">
        <v>100</v>
      </c>
      <c r="F61" s="4">
        <v>44446</v>
      </c>
      <c r="G61" s="1" t="s">
        <v>108</v>
      </c>
      <c r="H61" s="10">
        <v>1</v>
      </c>
      <c r="I61" s="3">
        <v>1</v>
      </c>
      <c r="J61" s="1" t="s">
        <v>49</v>
      </c>
      <c r="K61" s="25" t="s">
        <v>16</v>
      </c>
      <c r="L61" s="5">
        <v>15070.6</v>
      </c>
      <c r="M61" s="5">
        <v>15070.6</v>
      </c>
    </row>
    <row r="62" spans="1:13" s="28" customFormat="1" ht="12.75">
      <c r="A62" s="3">
        <v>1141</v>
      </c>
      <c r="B62" s="3">
        <v>1141</v>
      </c>
      <c r="C62" s="3">
        <v>1247</v>
      </c>
      <c r="D62" s="3">
        <v>1248</v>
      </c>
      <c r="E62" s="3">
        <v>100</v>
      </c>
      <c r="F62" s="4">
        <v>44446</v>
      </c>
      <c r="G62" s="1" t="s">
        <v>108</v>
      </c>
      <c r="H62" s="10">
        <v>1</v>
      </c>
      <c r="I62" s="3">
        <v>2</v>
      </c>
      <c r="J62" s="8" t="s">
        <v>97</v>
      </c>
      <c r="K62" s="25" t="s">
        <v>16</v>
      </c>
      <c r="L62" s="5">
        <v>1775</v>
      </c>
      <c r="M62" s="5">
        <v>1775</v>
      </c>
    </row>
    <row r="63" spans="1:13" s="28" customFormat="1" ht="12.75">
      <c r="A63" s="3">
        <v>1141</v>
      </c>
      <c r="B63" s="3">
        <v>1141</v>
      </c>
      <c r="C63" s="3">
        <v>1247</v>
      </c>
      <c r="D63" s="3">
        <v>1248</v>
      </c>
      <c r="E63" s="3">
        <v>100</v>
      </c>
      <c r="F63" s="4">
        <v>44446</v>
      </c>
      <c r="G63" s="1" t="s">
        <v>108</v>
      </c>
      <c r="H63" s="10">
        <v>1</v>
      </c>
      <c r="I63" s="3">
        <v>4</v>
      </c>
      <c r="J63" s="1" t="s">
        <v>111</v>
      </c>
      <c r="K63" s="25" t="s">
        <v>16</v>
      </c>
      <c r="L63" s="5">
        <v>3195</v>
      </c>
      <c r="M63" s="5">
        <v>3195</v>
      </c>
    </row>
    <row r="64" spans="1:13" s="28" customFormat="1" ht="12.75">
      <c r="A64" s="3">
        <v>1143</v>
      </c>
      <c r="B64" s="3">
        <v>1143</v>
      </c>
      <c r="C64" s="3">
        <v>1245</v>
      </c>
      <c r="D64" s="3">
        <v>1246</v>
      </c>
      <c r="E64" s="3">
        <v>100</v>
      </c>
      <c r="F64" s="4">
        <v>44446</v>
      </c>
      <c r="G64" s="1" t="s">
        <v>114</v>
      </c>
      <c r="H64" s="10">
        <v>1</v>
      </c>
      <c r="I64" s="3">
        <v>1</v>
      </c>
      <c r="J64" s="1" t="s">
        <v>49</v>
      </c>
      <c r="K64" s="25" t="s">
        <v>16</v>
      </c>
      <c r="L64" s="5">
        <v>19828.02</v>
      </c>
      <c r="M64" s="5">
        <v>19828.02</v>
      </c>
    </row>
    <row r="65" spans="1:13" s="28" customFormat="1" ht="12.75">
      <c r="A65" s="3">
        <v>1150</v>
      </c>
      <c r="B65" s="3">
        <v>1150</v>
      </c>
      <c r="C65" s="3">
        <v>1249</v>
      </c>
      <c r="D65" s="3">
        <v>1249</v>
      </c>
      <c r="E65" s="3">
        <v>100</v>
      </c>
      <c r="F65" s="4">
        <v>44446</v>
      </c>
      <c r="G65" s="1" t="s">
        <v>108</v>
      </c>
      <c r="H65" s="10">
        <v>1</v>
      </c>
      <c r="I65" s="3">
        <v>1</v>
      </c>
      <c r="J65" s="1" t="s">
        <v>49</v>
      </c>
      <c r="K65" s="25" t="s">
        <v>16</v>
      </c>
      <c r="L65" s="5">
        <v>107324.75</v>
      </c>
      <c r="M65" s="5">
        <v>107324.75</v>
      </c>
    </row>
    <row r="66" spans="1:13" s="28" customFormat="1" ht="12.75">
      <c r="A66" s="3">
        <v>1150</v>
      </c>
      <c r="B66" s="3">
        <v>1150</v>
      </c>
      <c r="C66" s="3">
        <v>1249</v>
      </c>
      <c r="D66" s="3">
        <v>1249</v>
      </c>
      <c r="E66" s="3">
        <v>100</v>
      </c>
      <c r="F66" s="4">
        <v>44446</v>
      </c>
      <c r="G66" s="9" t="s">
        <v>108</v>
      </c>
      <c r="H66" s="10">
        <v>2</v>
      </c>
      <c r="I66" s="3">
        <v>1</v>
      </c>
      <c r="J66" s="1" t="s">
        <v>104</v>
      </c>
      <c r="K66" s="6" t="s">
        <v>16</v>
      </c>
      <c r="L66" s="5">
        <v>174406.14</v>
      </c>
      <c r="M66" s="5">
        <v>174406.14</v>
      </c>
    </row>
    <row r="67" spans="1:13" s="28" customFormat="1" ht="12.75">
      <c r="A67" s="3">
        <v>1150</v>
      </c>
      <c r="B67" s="3">
        <v>1150</v>
      </c>
      <c r="C67" s="3">
        <v>1249</v>
      </c>
      <c r="D67" s="3">
        <v>1249</v>
      </c>
      <c r="E67" s="3">
        <v>100</v>
      </c>
      <c r="F67" s="4">
        <v>44446</v>
      </c>
      <c r="G67" s="1" t="s">
        <v>108</v>
      </c>
      <c r="H67" s="10">
        <v>1</v>
      </c>
      <c r="I67" s="3">
        <v>2</v>
      </c>
      <c r="J67" s="8" t="s">
        <v>97</v>
      </c>
      <c r="K67" s="6" t="s">
        <v>16</v>
      </c>
      <c r="L67" s="5">
        <v>659239.79</v>
      </c>
      <c r="M67" s="5">
        <v>659239.79</v>
      </c>
    </row>
    <row r="68" spans="1:15" s="28" customFormat="1" ht="12.75">
      <c r="A68" s="3">
        <v>1150</v>
      </c>
      <c r="B68" s="3">
        <v>1150</v>
      </c>
      <c r="C68" s="3">
        <v>1249</v>
      </c>
      <c r="D68" s="3">
        <v>1249</v>
      </c>
      <c r="E68" s="3">
        <v>100</v>
      </c>
      <c r="F68" s="4">
        <v>44446</v>
      </c>
      <c r="G68" s="1" t="s">
        <v>108</v>
      </c>
      <c r="H68" s="10">
        <v>1</v>
      </c>
      <c r="I68" s="3">
        <v>3</v>
      </c>
      <c r="J68" s="8" t="s">
        <v>115</v>
      </c>
      <c r="K68" s="25" t="s">
        <v>16</v>
      </c>
      <c r="L68" s="5">
        <v>213719.23</v>
      </c>
      <c r="M68" s="5">
        <v>213719.23</v>
      </c>
      <c r="O68" s="35"/>
    </row>
    <row r="69" spans="1:13" s="28" customFormat="1" ht="12.75">
      <c r="A69" s="3">
        <v>1150</v>
      </c>
      <c r="B69" s="3">
        <v>1150</v>
      </c>
      <c r="C69" s="3">
        <v>1249</v>
      </c>
      <c r="D69" s="3">
        <v>1249</v>
      </c>
      <c r="E69" s="3">
        <v>100</v>
      </c>
      <c r="F69" s="4">
        <v>44446</v>
      </c>
      <c r="G69" s="1" t="s">
        <v>108</v>
      </c>
      <c r="H69" s="10">
        <v>1</v>
      </c>
      <c r="I69" s="3">
        <v>4</v>
      </c>
      <c r="J69" s="1" t="s">
        <v>111</v>
      </c>
      <c r="K69" s="25" t="s">
        <v>16</v>
      </c>
      <c r="L69" s="5">
        <v>22807.83</v>
      </c>
      <c r="M69" s="5">
        <v>22807.83</v>
      </c>
    </row>
    <row r="70" spans="1:13" s="28" customFormat="1" ht="13.5" thickBot="1">
      <c r="A70" s="3">
        <v>1164</v>
      </c>
      <c r="B70" s="3">
        <v>1164</v>
      </c>
      <c r="C70" s="3"/>
      <c r="D70" s="3"/>
      <c r="E70" s="3">
        <v>100</v>
      </c>
      <c r="F70" s="4" t="s">
        <v>116</v>
      </c>
      <c r="G70" s="1" t="s">
        <v>117</v>
      </c>
      <c r="H70" s="10">
        <v>1</v>
      </c>
      <c r="I70" s="3">
        <v>3</v>
      </c>
      <c r="J70" s="1" t="s">
        <v>115</v>
      </c>
      <c r="K70" s="25" t="s">
        <v>16</v>
      </c>
      <c r="L70" s="5">
        <v>1420</v>
      </c>
      <c r="M70" s="5"/>
    </row>
    <row r="71" spans="1:13" s="28" customFormat="1" ht="13.5" thickBot="1">
      <c r="A71" s="3"/>
      <c r="B71" s="3"/>
      <c r="C71" s="3"/>
      <c r="D71" s="3"/>
      <c r="E71" s="3"/>
      <c r="F71" s="4"/>
      <c r="G71" s="1"/>
      <c r="H71" s="10"/>
      <c r="I71" s="3"/>
      <c r="J71" s="1"/>
      <c r="K71" s="25"/>
      <c r="L71" s="38">
        <f>SUM(L61:L70)</f>
        <v>1218786.36</v>
      </c>
      <c r="M71" s="38">
        <f>SUM(M61:M70)</f>
        <v>1217366.36</v>
      </c>
    </row>
    <row r="72" spans="1:13" s="28" customFormat="1" ht="12.75">
      <c r="A72" s="3"/>
      <c r="B72" s="3"/>
      <c r="C72" s="3"/>
      <c r="D72" s="3"/>
      <c r="E72" s="3"/>
      <c r="F72" s="4"/>
      <c r="G72" s="1"/>
      <c r="H72" s="10"/>
      <c r="I72" s="3"/>
      <c r="J72" s="1"/>
      <c r="K72" s="25"/>
      <c r="L72" s="5"/>
      <c r="M72" s="5"/>
    </row>
    <row r="73" spans="1:13" s="28" customFormat="1" ht="12.75">
      <c r="A73" s="3"/>
      <c r="B73" s="3"/>
      <c r="C73" s="3"/>
      <c r="D73" s="3"/>
      <c r="E73" s="3"/>
      <c r="F73" s="4"/>
      <c r="G73" s="1"/>
      <c r="H73" s="10"/>
      <c r="I73" s="3"/>
      <c r="J73" s="1"/>
      <c r="K73" s="25"/>
      <c r="L73" s="5"/>
      <c r="M73" s="5"/>
    </row>
    <row r="74" spans="1:13" s="28" customFormat="1" ht="12.75">
      <c r="A74" s="3">
        <v>1141</v>
      </c>
      <c r="B74" s="3">
        <v>1141</v>
      </c>
      <c r="C74" s="3">
        <v>1247</v>
      </c>
      <c r="D74" s="3">
        <v>1248</v>
      </c>
      <c r="E74" s="3">
        <v>100</v>
      </c>
      <c r="F74" s="4">
        <v>44446</v>
      </c>
      <c r="G74" s="1" t="s">
        <v>108</v>
      </c>
      <c r="H74" s="10">
        <v>1</v>
      </c>
      <c r="I74" s="3">
        <v>1</v>
      </c>
      <c r="J74" s="8" t="s">
        <v>49</v>
      </c>
      <c r="K74" s="25" t="s">
        <v>17</v>
      </c>
      <c r="L74" s="5">
        <v>1726.35</v>
      </c>
      <c r="M74" s="5">
        <v>1726.35</v>
      </c>
    </row>
    <row r="75" spans="1:13" s="28" customFormat="1" ht="12.75">
      <c r="A75" s="3">
        <v>1141</v>
      </c>
      <c r="B75" s="3">
        <v>1141</v>
      </c>
      <c r="C75" s="3">
        <v>1247</v>
      </c>
      <c r="D75" s="3">
        <v>1248</v>
      </c>
      <c r="E75" s="3">
        <v>100</v>
      </c>
      <c r="F75" s="4">
        <v>44446</v>
      </c>
      <c r="G75" s="1" t="s">
        <v>108</v>
      </c>
      <c r="H75" s="10">
        <v>1</v>
      </c>
      <c r="I75" s="3">
        <v>2</v>
      </c>
      <c r="J75" s="1" t="s">
        <v>97</v>
      </c>
      <c r="K75" s="25" t="s">
        <v>17</v>
      </c>
      <c r="L75" s="5">
        <v>287.5</v>
      </c>
      <c r="M75" s="5">
        <v>287.5</v>
      </c>
    </row>
    <row r="76" spans="1:13" s="28" customFormat="1" ht="12.75">
      <c r="A76" s="3">
        <v>1141</v>
      </c>
      <c r="B76" s="3">
        <v>1141</v>
      </c>
      <c r="C76" s="3">
        <v>1247</v>
      </c>
      <c r="D76" s="3">
        <v>1248</v>
      </c>
      <c r="E76" s="3">
        <v>100</v>
      </c>
      <c r="F76" s="4">
        <v>44446</v>
      </c>
      <c r="G76" s="1" t="s">
        <v>112</v>
      </c>
      <c r="H76" s="10">
        <v>1</v>
      </c>
      <c r="I76" s="3">
        <v>4</v>
      </c>
      <c r="J76" s="1" t="s">
        <v>111</v>
      </c>
      <c r="K76" s="25" t="s">
        <v>17</v>
      </c>
      <c r="L76" s="5">
        <v>517.5</v>
      </c>
      <c r="M76" s="5">
        <v>517.5</v>
      </c>
    </row>
    <row r="77" spans="1:13" s="28" customFormat="1" ht="12.75">
      <c r="A77" s="3">
        <v>1143</v>
      </c>
      <c r="B77" s="3">
        <v>1143</v>
      </c>
      <c r="C77" s="3">
        <v>1245</v>
      </c>
      <c r="D77" s="3">
        <v>1246</v>
      </c>
      <c r="E77" s="3">
        <v>100</v>
      </c>
      <c r="F77" s="4">
        <v>44446</v>
      </c>
      <c r="G77" s="1" t="s">
        <v>114</v>
      </c>
      <c r="H77" s="10">
        <v>1</v>
      </c>
      <c r="I77" s="3">
        <v>1</v>
      </c>
      <c r="J77" s="1" t="s">
        <v>49</v>
      </c>
      <c r="K77" s="25" t="s">
        <v>17</v>
      </c>
      <c r="L77" s="5">
        <v>2848.68</v>
      </c>
      <c r="M77" s="5">
        <v>2848.68</v>
      </c>
    </row>
    <row r="78" spans="1:13" s="28" customFormat="1" ht="12.75">
      <c r="A78" s="3">
        <v>1150</v>
      </c>
      <c r="B78" s="3">
        <v>1150</v>
      </c>
      <c r="C78" s="3">
        <v>1249</v>
      </c>
      <c r="D78" s="3">
        <v>1249</v>
      </c>
      <c r="E78" s="3">
        <v>100</v>
      </c>
      <c r="F78" s="4">
        <v>44446</v>
      </c>
      <c r="G78" s="9" t="s">
        <v>108</v>
      </c>
      <c r="H78" s="10">
        <v>1</v>
      </c>
      <c r="I78" s="3">
        <v>1</v>
      </c>
      <c r="J78" s="1" t="s">
        <v>49</v>
      </c>
      <c r="K78" s="6" t="s">
        <v>17</v>
      </c>
      <c r="L78" s="5">
        <v>13596.82</v>
      </c>
      <c r="M78" s="5">
        <v>13596.82</v>
      </c>
    </row>
    <row r="79" spans="1:13" s="28" customFormat="1" ht="12.75">
      <c r="A79" s="3">
        <v>1150</v>
      </c>
      <c r="B79" s="3">
        <v>1150</v>
      </c>
      <c r="C79" s="3">
        <v>1249</v>
      </c>
      <c r="D79" s="3">
        <v>1249</v>
      </c>
      <c r="E79" s="3">
        <v>100</v>
      </c>
      <c r="F79" s="4">
        <v>44446</v>
      </c>
      <c r="G79" s="9" t="s">
        <v>108</v>
      </c>
      <c r="H79" s="10">
        <v>2</v>
      </c>
      <c r="I79" s="3">
        <v>1</v>
      </c>
      <c r="J79" s="8" t="s">
        <v>104</v>
      </c>
      <c r="K79" s="6" t="s">
        <v>17</v>
      </c>
      <c r="L79" s="5">
        <v>27891.58</v>
      </c>
      <c r="M79" s="5">
        <v>27891.58</v>
      </c>
    </row>
    <row r="80" spans="1:13" s="28" customFormat="1" ht="12.75">
      <c r="A80" s="3">
        <v>1150</v>
      </c>
      <c r="B80" s="3">
        <v>1150</v>
      </c>
      <c r="C80" s="3">
        <v>1249</v>
      </c>
      <c r="D80" s="3">
        <v>1249</v>
      </c>
      <c r="E80" s="3">
        <v>100</v>
      </c>
      <c r="F80" s="4">
        <v>44446</v>
      </c>
      <c r="G80" s="1" t="s">
        <v>108</v>
      </c>
      <c r="H80" s="10">
        <v>1</v>
      </c>
      <c r="I80" s="3">
        <v>2</v>
      </c>
      <c r="J80" s="8" t="s">
        <v>97</v>
      </c>
      <c r="K80" s="6" t="s">
        <v>17</v>
      </c>
      <c r="L80" s="5">
        <v>76860.96</v>
      </c>
      <c r="M80" s="5">
        <v>76860.96</v>
      </c>
    </row>
    <row r="81" spans="1:13" s="28" customFormat="1" ht="12.75">
      <c r="A81" s="3">
        <v>1150</v>
      </c>
      <c r="B81" s="3">
        <v>1150</v>
      </c>
      <c r="C81" s="3">
        <v>1249</v>
      </c>
      <c r="D81" s="3">
        <v>1249</v>
      </c>
      <c r="E81" s="3">
        <v>100</v>
      </c>
      <c r="F81" s="4">
        <v>44446</v>
      </c>
      <c r="G81" s="1" t="s">
        <v>108</v>
      </c>
      <c r="H81" s="10">
        <v>1</v>
      </c>
      <c r="I81" s="3">
        <v>3</v>
      </c>
      <c r="J81" s="8" t="s">
        <v>115</v>
      </c>
      <c r="K81" s="25" t="s">
        <v>17</v>
      </c>
      <c r="L81" s="5">
        <v>34078.38</v>
      </c>
      <c r="M81" s="5">
        <v>34078.38</v>
      </c>
    </row>
    <row r="82" spans="1:13" s="28" customFormat="1" ht="12.75">
      <c r="A82" s="3">
        <v>1150</v>
      </c>
      <c r="B82" s="3">
        <v>1150</v>
      </c>
      <c r="C82" s="3">
        <v>1249</v>
      </c>
      <c r="D82" s="3">
        <v>1249</v>
      </c>
      <c r="E82" s="3">
        <v>100</v>
      </c>
      <c r="F82" s="4">
        <v>44446</v>
      </c>
      <c r="G82" s="1" t="s">
        <v>108</v>
      </c>
      <c r="H82" s="10">
        <v>1</v>
      </c>
      <c r="I82" s="3">
        <v>4</v>
      </c>
      <c r="J82" s="1" t="s">
        <v>111</v>
      </c>
      <c r="K82" s="25" t="s">
        <v>17</v>
      </c>
      <c r="L82" s="5">
        <v>3694.23</v>
      </c>
      <c r="M82" s="5">
        <v>3694.23</v>
      </c>
    </row>
    <row r="83" spans="1:14" s="28" customFormat="1" ht="13.5" thickBot="1">
      <c r="A83" s="3">
        <v>1164</v>
      </c>
      <c r="B83" s="3">
        <v>1164</v>
      </c>
      <c r="C83" s="3"/>
      <c r="D83" s="3"/>
      <c r="E83" s="3">
        <v>100</v>
      </c>
      <c r="F83" s="4" t="s">
        <v>116</v>
      </c>
      <c r="G83" s="1" t="s">
        <v>117</v>
      </c>
      <c r="H83" s="10">
        <v>1</v>
      </c>
      <c r="I83" s="3">
        <v>3</v>
      </c>
      <c r="J83" s="1" t="s">
        <v>115</v>
      </c>
      <c r="K83" s="25" t="s">
        <v>17</v>
      </c>
      <c r="L83" s="5">
        <v>230</v>
      </c>
      <c r="M83" s="5"/>
      <c r="N83" s="35"/>
    </row>
    <row r="84" spans="1:15" s="28" customFormat="1" ht="13.5" thickBot="1">
      <c r="A84" s="3"/>
      <c r="B84" s="3"/>
      <c r="C84" s="3"/>
      <c r="D84" s="3"/>
      <c r="E84" s="3"/>
      <c r="F84" s="4"/>
      <c r="G84" s="1"/>
      <c r="H84" s="10"/>
      <c r="I84" s="3"/>
      <c r="J84" s="1"/>
      <c r="K84" s="25"/>
      <c r="L84" s="38">
        <f>SUM(L74:L83)</f>
        <v>161732.00000000003</v>
      </c>
      <c r="M84" s="38">
        <f>SUM(M74:M83)</f>
        <v>161502.00000000003</v>
      </c>
      <c r="N84" s="35"/>
      <c r="O84" s="84"/>
    </row>
    <row r="85" spans="1:15" s="28" customFormat="1" ht="12.75">
      <c r="A85" s="3"/>
      <c r="B85" s="3"/>
      <c r="C85" s="3"/>
      <c r="D85" s="3"/>
      <c r="E85" s="3"/>
      <c r="F85" s="4"/>
      <c r="G85" s="1"/>
      <c r="H85" s="10"/>
      <c r="I85" s="3"/>
      <c r="J85" s="1"/>
      <c r="K85" s="25"/>
      <c r="L85" s="5"/>
      <c r="M85" s="5"/>
      <c r="N85" s="35"/>
      <c r="O85" s="84"/>
    </row>
    <row r="86" spans="1:15" s="28" customFormat="1" ht="12.75">
      <c r="A86" s="3"/>
      <c r="B86" s="3"/>
      <c r="C86" s="3"/>
      <c r="D86" s="3"/>
      <c r="E86" s="3"/>
      <c r="F86" s="4"/>
      <c r="G86" s="1"/>
      <c r="H86" s="10"/>
      <c r="I86" s="3"/>
      <c r="J86" s="1"/>
      <c r="K86" s="25"/>
      <c r="L86" s="5"/>
      <c r="M86" s="5"/>
      <c r="N86" s="35"/>
      <c r="O86" s="84"/>
    </row>
    <row r="87" spans="1:13" s="28" customFormat="1" ht="13.5" thickBot="1">
      <c r="A87" s="3">
        <v>1178</v>
      </c>
      <c r="B87" s="3">
        <v>1178</v>
      </c>
      <c r="C87" s="3"/>
      <c r="D87" s="3"/>
      <c r="E87" s="3">
        <v>100</v>
      </c>
      <c r="F87" s="4" t="s">
        <v>118</v>
      </c>
      <c r="G87" s="1" t="s">
        <v>125</v>
      </c>
      <c r="H87" s="10">
        <v>1</v>
      </c>
      <c r="I87" s="3">
        <v>1</v>
      </c>
      <c r="J87" s="1" t="s">
        <v>49</v>
      </c>
      <c r="K87" s="25" t="s">
        <v>21</v>
      </c>
      <c r="L87" s="5">
        <v>21833.54</v>
      </c>
      <c r="M87" s="5"/>
    </row>
    <row r="88" spans="1:15" s="28" customFormat="1" ht="13.5" thickBot="1">
      <c r="A88" s="3">
        <v>1229</v>
      </c>
      <c r="B88" s="3">
        <v>1229</v>
      </c>
      <c r="C88" s="3"/>
      <c r="D88" s="3"/>
      <c r="E88" s="3">
        <v>100</v>
      </c>
      <c r="F88" s="4" t="s">
        <v>134</v>
      </c>
      <c r="G88" s="9" t="s">
        <v>125</v>
      </c>
      <c r="H88" s="10">
        <v>2</v>
      </c>
      <c r="I88" s="3">
        <v>1</v>
      </c>
      <c r="J88" s="8" t="s">
        <v>104</v>
      </c>
      <c r="K88" s="25" t="s">
        <v>21</v>
      </c>
      <c r="L88" s="5">
        <v>11818.44</v>
      </c>
      <c r="M88" s="5"/>
      <c r="N88" s="35">
        <v>221</v>
      </c>
      <c r="O88" s="77">
        <f>L89+L95+L101+L110+L114+L118</f>
        <v>323418.39099999995</v>
      </c>
    </row>
    <row r="89" spans="1:13" s="28" customFormat="1" ht="13.5" thickBot="1">
      <c r="A89" s="3"/>
      <c r="B89" s="3"/>
      <c r="C89" s="3"/>
      <c r="D89" s="3"/>
      <c r="E89" s="3"/>
      <c r="F89" s="4"/>
      <c r="G89" s="9"/>
      <c r="H89" s="10"/>
      <c r="I89" s="3"/>
      <c r="J89" s="8"/>
      <c r="K89" s="25"/>
      <c r="L89" s="38">
        <f>SUM(L86:L88)</f>
        <v>33651.98</v>
      </c>
      <c r="M89" s="38">
        <f>SUM(M86:M88)</f>
        <v>0</v>
      </c>
    </row>
    <row r="90" spans="1:13" s="28" customFormat="1" ht="12.75">
      <c r="A90" s="3"/>
      <c r="B90" s="3"/>
      <c r="C90" s="3"/>
      <c r="D90" s="3"/>
      <c r="E90" s="3"/>
      <c r="F90" s="4"/>
      <c r="G90" s="9"/>
      <c r="H90" s="10"/>
      <c r="I90" s="3"/>
      <c r="J90" s="8"/>
      <c r="K90" s="25"/>
      <c r="L90" s="5"/>
      <c r="M90" s="5"/>
    </row>
    <row r="91" spans="1:13" s="28" customFormat="1" ht="12.75">
      <c r="A91" s="3"/>
      <c r="B91" s="3"/>
      <c r="C91" s="3"/>
      <c r="D91" s="3"/>
      <c r="E91" s="3"/>
      <c r="F91" s="4"/>
      <c r="G91" s="9"/>
      <c r="H91" s="10"/>
      <c r="I91" s="3"/>
      <c r="J91" s="8"/>
      <c r="K91" s="25"/>
      <c r="L91" s="5"/>
      <c r="M91" s="5"/>
    </row>
    <row r="92" spans="1:13" s="28" customFormat="1" ht="12.75">
      <c r="A92" s="3">
        <v>1178</v>
      </c>
      <c r="B92" s="3">
        <v>1178</v>
      </c>
      <c r="C92" s="3"/>
      <c r="D92" s="3"/>
      <c r="E92" s="3">
        <v>100</v>
      </c>
      <c r="F92" s="4" t="s">
        <v>118</v>
      </c>
      <c r="G92" s="1" t="s">
        <v>125</v>
      </c>
      <c r="H92" s="10">
        <v>1</v>
      </c>
      <c r="I92" s="3">
        <v>1</v>
      </c>
      <c r="J92" s="1" t="s">
        <v>49</v>
      </c>
      <c r="K92" s="25" t="s">
        <v>18</v>
      </c>
      <c r="L92" s="5">
        <v>59093.31</v>
      </c>
      <c r="M92" s="5"/>
    </row>
    <row r="93" spans="1:13" s="28" customFormat="1" ht="12.75">
      <c r="A93" s="3">
        <v>1229</v>
      </c>
      <c r="B93" s="3">
        <v>1229</v>
      </c>
      <c r="C93" s="3"/>
      <c r="D93" s="3"/>
      <c r="E93" s="3">
        <v>100</v>
      </c>
      <c r="F93" s="4" t="s">
        <v>134</v>
      </c>
      <c r="G93" s="9" t="s">
        <v>125</v>
      </c>
      <c r="H93" s="10">
        <v>2</v>
      </c>
      <c r="I93" s="3">
        <v>1</v>
      </c>
      <c r="J93" s="8" t="s">
        <v>104</v>
      </c>
      <c r="K93" s="25" t="s">
        <v>18</v>
      </c>
      <c r="L93" s="5">
        <v>15322.24</v>
      </c>
      <c r="M93" s="5"/>
    </row>
    <row r="94" spans="1:13" s="28" customFormat="1" ht="13.5" thickBot="1">
      <c r="A94" s="3">
        <v>1292</v>
      </c>
      <c r="B94" s="3">
        <v>1292</v>
      </c>
      <c r="C94" s="3"/>
      <c r="D94" s="3"/>
      <c r="E94" s="3">
        <v>100</v>
      </c>
      <c r="F94" s="4" t="s">
        <v>142</v>
      </c>
      <c r="G94" s="9" t="s">
        <v>125</v>
      </c>
      <c r="H94" s="10">
        <v>1</v>
      </c>
      <c r="I94" s="3">
        <v>1</v>
      </c>
      <c r="J94" s="1" t="s">
        <v>49</v>
      </c>
      <c r="K94" s="25" t="s">
        <v>18</v>
      </c>
      <c r="L94" s="5">
        <v>23168.54</v>
      </c>
      <c r="M94" s="5"/>
    </row>
    <row r="95" spans="1:13" s="28" customFormat="1" ht="13.5" thickBot="1">
      <c r="A95" s="3"/>
      <c r="B95" s="3"/>
      <c r="C95" s="3"/>
      <c r="D95" s="3"/>
      <c r="E95" s="3"/>
      <c r="F95" s="4"/>
      <c r="G95" s="9"/>
      <c r="H95" s="10"/>
      <c r="I95" s="3"/>
      <c r="J95" s="1"/>
      <c r="K95" s="25"/>
      <c r="L95" s="38">
        <f>SUM(L92:L94)</f>
        <v>97584.09</v>
      </c>
      <c r="M95" s="38">
        <f>SUM(M92:M94)</f>
        <v>0</v>
      </c>
    </row>
    <row r="96" spans="1:13" s="28" customFormat="1" ht="12.75">
      <c r="A96" s="3"/>
      <c r="B96" s="3"/>
      <c r="C96" s="3"/>
      <c r="D96" s="3"/>
      <c r="E96" s="3"/>
      <c r="F96" s="4"/>
      <c r="G96" s="9"/>
      <c r="H96" s="10"/>
      <c r="I96" s="3"/>
      <c r="J96" s="1"/>
      <c r="K96" s="25"/>
      <c r="L96" s="5"/>
      <c r="M96" s="5"/>
    </row>
    <row r="97" spans="1:13" s="28" customFormat="1" ht="12.75">
      <c r="A97" s="3"/>
      <c r="B97" s="3"/>
      <c r="C97" s="3"/>
      <c r="D97" s="3"/>
      <c r="E97" s="3"/>
      <c r="F97" s="4"/>
      <c r="G97" s="9"/>
      <c r="H97" s="10"/>
      <c r="I97" s="3"/>
      <c r="J97" s="1"/>
      <c r="K97" s="25"/>
      <c r="L97" s="5"/>
      <c r="M97" s="5"/>
    </row>
    <row r="98" spans="1:13" s="28" customFormat="1" ht="12.75">
      <c r="A98" s="3">
        <v>1178</v>
      </c>
      <c r="B98" s="3">
        <v>1178</v>
      </c>
      <c r="C98" s="3"/>
      <c r="D98" s="3"/>
      <c r="E98" s="3">
        <v>100</v>
      </c>
      <c r="F98" s="4" t="s">
        <v>118</v>
      </c>
      <c r="G98" s="1" t="s">
        <v>125</v>
      </c>
      <c r="H98" s="10">
        <v>1</v>
      </c>
      <c r="I98" s="3">
        <v>1</v>
      </c>
      <c r="J98" s="1" t="s">
        <v>49</v>
      </c>
      <c r="K98" s="25" t="s">
        <v>19</v>
      </c>
      <c r="L98" s="5">
        <v>9668.63</v>
      </c>
      <c r="M98" s="5"/>
    </row>
    <row r="99" spans="1:13" s="28" customFormat="1" ht="12.75">
      <c r="A99" s="3">
        <v>1199</v>
      </c>
      <c r="B99" s="3">
        <v>1199</v>
      </c>
      <c r="C99" s="3"/>
      <c r="D99" s="3"/>
      <c r="E99" s="3">
        <v>100</v>
      </c>
      <c r="F99" s="4" t="s">
        <v>130</v>
      </c>
      <c r="G99" s="9" t="s">
        <v>131</v>
      </c>
      <c r="H99" s="10">
        <v>1</v>
      </c>
      <c r="I99" s="3">
        <v>1</v>
      </c>
      <c r="J99" s="8" t="s">
        <v>49</v>
      </c>
      <c r="K99" s="6" t="s">
        <v>19</v>
      </c>
      <c r="L99" s="5">
        <v>5477.09</v>
      </c>
      <c r="M99" s="5"/>
    </row>
    <row r="100" spans="1:13" s="28" customFormat="1" ht="13.5" thickBot="1">
      <c r="A100" s="3">
        <v>1229</v>
      </c>
      <c r="B100" s="3">
        <v>1229</v>
      </c>
      <c r="C100" s="3"/>
      <c r="D100" s="3"/>
      <c r="E100" s="3">
        <v>100</v>
      </c>
      <c r="F100" s="4" t="s">
        <v>136</v>
      </c>
      <c r="G100" s="9" t="s">
        <v>125</v>
      </c>
      <c r="H100" s="10">
        <v>2</v>
      </c>
      <c r="I100" s="3">
        <v>1</v>
      </c>
      <c r="J100" s="8" t="s">
        <v>104</v>
      </c>
      <c r="K100" s="25" t="s">
        <v>19</v>
      </c>
      <c r="L100" s="5">
        <v>3013.86</v>
      </c>
      <c r="M100" s="5"/>
    </row>
    <row r="101" spans="1:13" s="28" customFormat="1" ht="13.5" thickBot="1">
      <c r="A101" s="3"/>
      <c r="B101" s="3"/>
      <c r="C101" s="3"/>
      <c r="D101" s="3"/>
      <c r="E101" s="3"/>
      <c r="F101" s="4"/>
      <c r="G101" s="9"/>
      <c r="H101" s="10"/>
      <c r="I101" s="3"/>
      <c r="J101" s="8"/>
      <c r="K101" s="25"/>
      <c r="L101" s="38">
        <f>SUM(L98:L100)</f>
        <v>18159.579999999998</v>
      </c>
      <c r="M101" s="38">
        <f>SUM(M98:M100)</f>
        <v>0</v>
      </c>
    </row>
    <row r="102" spans="1:13" s="28" customFormat="1" ht="12.75">
      <c r="A102" s="3"/>
      <c r="B102" s="3"/>
      <c r="C102" s="3"/>
      <c r="D102" s="3"/>
      <c r="E102" s="3"/>
      <c r="F102" s="4"/>
      <c r="G102" s="9"/>
      <c r="H102" s="10"/>
      <c r="I102" s="3"/>
      <c r="J102" s="8"/>
      <c r="K102" s="25"/>
      <c r="L102" s="5"/>
      <c r="M102" s="5"/>
    </row>
    <row r="103" spans="1:13" s="28" customFormat="1" ht="12.75">
      <c r="A103" s="3"/>
      <c r="B103" s="3"/>
      <c r="C103" s="3"/>
      <c r="D103" s="3"/>
      <c r="E103" s="3"/>
      <c r="F103" s="4"/>
      <c r="G103" s="9"/>
      <c r="H103" s="10"/>
      <c r="I103" s="3"/>
      <c r="J103" s="8"/>
      <c r="K103" s="25"/>
      <c r="L103" s="5"/>
      <c r="M103" s="5"/>
    </row>
    <row r="104" spans="1:13" s="28" customFormat="1" ht="12.75">
      <c r="A104" s="3">
        <v>1128</v>
      </c>
      <c r="B104" s="3">
        <v>1128</v>
      </c>
      <c r="C104" s="3">
        <v>1185</v>
      </c>
      <c r="D104" s="3">
        <v>1197</v>
      </c>
      <c r="E104" s="3">
        <v>100</v>
      </c>
      <c r="F104" s="4">
        <v>44354</v>
      </c>
      <c r="G104" s="1" t="s">
        <v>103</v>
      </c>
      <c r="H104" s="10">
        <v>1</v>
      </c>
      <c r="I104" s="3">
        <v>1</v>
      </c>
      <c r="J104" s="8" t="s">
        <v>49</v>
      </c>
      <c r="K104" s="25" t="s">
        <v>13</v>
      </c>
      <c r="L104" s="5">
        <v>41182.44</v>
      </c>
      <c r="M104" s="5">
        <v>41182.44</v>
      </c>
    </row>
    <row r="105" spans="1:13" s="28" customFormat="1" ht="12.75">
      <c r="A105" s="3">
        <v>1129</v>
      </c>
      <c r="B105" s="3">
        <v>1129</v>
      </c>
      <c r="C105" s="3">
        <v>1186</v>
      </c>
      <c r="D105" s="3">
        <v>1198</v>
      </c>
      <c r="E105" s="3">
        <v>100</v>
      </c>
      <c r="F105" s="4">
        <v>44415</v>
      </c>
      <c r="G105" s="1" t="s">
        <v>103</v>
      </c>
      <c r="H105" s="10">
        <v>2</v>
      </c>
      <c r="I105" s="3">
        <v>1</v>
      </c>
      <c r="J105" s="8" t="s">
        <v>104</v>
      </c>
      <c r="K105" s="25" t="s">
        <v>13</v>
      </c>
      <c r="L105" s="5">
        <v>143800.97</v>
      </c>
      <c r="M105" s="5">
        <v>143800.97</v>
      </c>
    </row>
    <row r="106" spans="1:13" s="28" customFormat="1" ht="12.75">
      <c r="A106" s="3">
        <v>1130</v>
      </c>
      <c r="B106" s="3">
        <v>1130</v>
      </c>
      <c r="C106" s="3"/>
      <c r="D106" s="3"/>
      <c r="E106" s="3">
        <v>100</v>
      </c>
      <c r="F106" s="4">
        <v>44415</v>
      </c>
      <c r="G106" s="1" t="s">
        <v>103</v>
      </c>
      <c r="H106" s="10">
        <v>2</v>
      </c>
      <c r="I106" s="3">
        <v>1</v>
      </c>
      <c r="J106" s="8" t="s">
        <v>104</v>
      </c>
      <c r="K106" s="25" t="s">
        <v>13</v>
      </c>
      <c r="L106" s="5">
        <v>49626.79</v>
      </c>
      <c r="M106" s="5"/>
    </row>
    <row r="107" spans="1:13" s="28" customFormat="1" ht="12.75">
      <c r="A107" s="3">
        <v>1131</v>
      </c>
      <c r="B107" s="3">
        <v>1131</v>
      </c>
      <c r="C107" s="3">
        <v>1190</v>
      </c>
      <c r="D107" s="3">
        <v>1201</v>
      </c>
      <c r="E107" s="3">
        <v>100</v>
      </c>
      <c r="F107" s="4">
        <v>44415</v>
      </c>
      <c r="G107" s="1" t="s">
        <v>103</v>
      </c>
      <c r="H107" s="10">
        <v>2</v>
      </c>
      <c r="I107" s="3">
        <v>1</v>
      </c>
      <c r="J107" s="1" t="s">
        <v>104</v>
      </c>
      <c r="K107" s="25" t="s">
        <v>13</v>
      </c>
      <c r="L107" s="5">
        <v>69860.901</v>
      </c>
      <c r="M107" s="5">
        <v>69860.901</v>
      </c>
    </row>
    <row r="108" spans="1:13" s="28" customFormat="1" ht="12.75">
      <c r="A108" s="3">
        <v>1132</v>
      </c>
      <c r="B108" s="3">
        <v>1132</v>
      </c>
      <c r="C108" s="3">
        <v>1192</v>
      </c>
      <c r="D108" s="3">
        <v>1202</v>
      </c>
      <c r="E108" s="3">
        <v>100</v>
      </c>
      <c r="F108" s="4">
        <v>44415</v>
      </c>
      <c r="G108" s="1" t="s">
        <v>103</v>
      </c>
      <c r="H108" s="10">
        <v>2</v>
      </c>
      <c r="I108" s="3">
        <v>1</v>
      </c>
      <c r="J108" s="1" t="s">
        <v>104</v>
      </c>
      <c r="K108" s="25" t="s">
        <v>13</v>
      </c>
      <c r="L108" s="5">
        <v>2082.14</v>
      </c>
      <c r="M108" s="5">
        <v>2082.14</v>
      </c>
    </row>
    <row r="109" spans="1:13" s="28" customFormat="1" ht="13.5" thickBot="1">
      <c r="A109" s="3">
        <v>1179</v>
      </c>
      <c r="B109" s="3">
        <v>1179</v>
      </c>
      <c r="C109" s="3"/>
      <c r="D109" s="3"/>
      <c r="E109" s="3">
        <v>100</v>
      </c>
      <c r="F109" s="4" t="s">
        <v>118</v>
      </c>
      <c r="G109" s="1" t="s">
        <v>103</v>
      </c>
      <c r="H109" s="10">
        <v>2</v>
      </c>
      <c r="I109" s="3">
        <v>1</v>
      </c>
      <c r="J109" s="1" t="s">
        <v>104</v>
      </c>
      <c r="K109" s="25" t="s">
        <v>13</v>
      </c>
      <c r="L109" s="5">
        <v>98281.7</v>
      </c>
      <c r="M109" s="5"/>
    </row>
    <row r="110" spans="1:13" s="28" customFormat="1" ht="13.5" thickBot="1">
      <c r="A110" s="3"/>
      <c r="B110" s="3"/>
      <c r="C110" s="3"/>
      <c r="D110" s="3"/>
      <c r="E110" s="3"/>
      <c r="F110" s="4"/>
      <c r="G110" s="1"/>
      <c r="H110" s="10"/>
      <c r="I110" s="3"/>
      <c r="J110" s="1"/>
      <c r="K110" s="25"/>
      <c r="L110" s="38">
        <f>SUM(L107:L109)</f>
        <v>170224.74099999998</v>
      </c>
      <c r="M110" s="38">
        <f>SUM(M107:M109)</f>
        <v>71943.041</v>
      </c>
    </row>
    <row r="111" spans="1:13" s="28" customFormat="1" ht="12.75">
      <c r="A111" s="3"/>
      <c r="B111" s="3"/>
      <c r="C111" s="3"/>
      <c r="D111" s="3"/>
      <c r="E111" s="3"/>
      <c r="F111" s="4"/>
      <c r="G111" s="1"/>
      <c r="H111" s="10"/>
      <c r="I111" s="3"/>
      <c r="J111" s="1"/>
      <c r="K111" s="25"/>
      <c r="L111" s="5"/>
      <c r="M111" s="5"/>
    </row>
    <row r="112" spans="1:13" s="28" customFormat="1" ht="12.75">
      <c r="A112" s="3"/>
      <c r="B112" s="3"/>
      <c r="C112" s="3"/>
      <c r="D112" s="3"/>
      <c r="E112" s="3"/>
      <c r="F112" s="4"/>
      <c r="G112" s="1"/>
      <c r="H112" s="10"/>
      <c r="I112" s="3"/>
      <c r="J112" s="1"/>
      <c r="K112" s="25"/>
      <c r="L112" s="5"/>
      <c r="M112" s="5"/>
    </row>
    <row r="113" spans="1:13" s="28" customFormat="1" ht="13.5" thickBot="1">
      <c r="A113" s="3">
        <v>1134</v>
      </c>
      <c r="B113" s="3">
        <v>1134</v>
      </c>
      <c r="C113" s="3">
        <v>1194</v>
      </c>
      <c r="D113" s="3">
        <v>1204</v>
      </c>
      <c r="E113" s="3">
        <v>100</v>
      </c>
      <c r="F113" s="4">
        <v>44415</v>
      </c>
      <c r="G113" s="1" t="s">
        <v>106</v>
      </c>
      <c r="H113" s="10">
        <v>2</v>
      </c>
      <c r="I113" s="3">
        <v>1</v>
      </c>
      <c r="J113" s="1" t="s">
        <v>104</v>
      </c>
      <c r="K113" s="25" t="s">
        <v>58</v>
      </c>
      <c r="L113" s="5">
        <v>1206</v>
      </c>
      <c r="M113" s="5">
        <v>1206</v>
      </c>
    </row>
    <row r="114" spans="1:13" s="28" customFormat="1" ht="13.5" thickBot="1">
      <c r="A114" s="3"/>
      <c r="B114" s="3"/>
      <c r="C114" s="3"/>
      <c r="D114" s="3"/>
      <c r="E114" s="3"/>
      <c r="F114" s="4"/>
      <c r="G114" s="1"/>
      <c r="H114" s="10"/>
      <c r="I114" s="3"/>
      <c r="J114" s="1"/>
      <c r="K114" s="25"/>
      <c r="L114" s="38">
        <f>SUM(L111:L113)</f>
        <v>1206</v>
      </c>
      <c r="M114" s="38">
        <f>SUM(M111:M113)</f>
        <v>1206</v>
      </c>
    </row>
    <row r="115" spans="1:13" s="28" customFormat="1" ht="12.75">
      <c r="A115" s="3"/>
      <c r="B115" s="3"/>
      <c r="C115" s="3"/>
      <c r="D115" s="3"/>
      <c r="E115" s="3"/>
      <c r="F115" s="4"/>
      <c r="G115" s="1"/>
      <c r="H115" s="10"/>
      <c r="I115" s="3"/>
      <c r="J115" s="1"/>
      <c r="K115" s="25"/>
      <c r="L115" s="5"/>
      <c r="M115" s="5"/>
    </row>
    <row r="116" spans="1:13" s="28" customFormat="1" ht="12.75">
      <c r="A116" s="3"/>
      <c r="B116" s="3"/>
      <c r="C116" s="3"/>
      <c r="D116" s="3"/>
      <c r="E116" s="3"/>
      <c r="F116" s="4"/>
      <c r="G116" s="1"/>
      <c r="H116" s="10"/>
      <c r="I116" s="3"/>
      <c r="J116" s="1"/>
      <c r="K116" s="25"/>
      <c r="L116" s="5"/>
      <c r="M116" s="5"/>
    </row>
    <row r="117" spans="1:13" s="28" customFormat="1" ht="13.5" thickBot="1">
      <c r="A117" s="3">
        <v>1133</v>
      </c>
      <c r="B117" s="3">
        <v>1133</v>
      </c>
      <c r="C117" s="3">
        <v>1193</v>
      </c>
      <c r="D117" s="3">
        <v>1203</v>
      </c>
      <c r="E117" s="3">
        <v>100</v>
      </c>
      <c r="F117" s="4">
        <v>44415</v>
      </c>
      <c r="G117" s="1" t="s">
        <v>105</v>
      </c>
      <c r="H117" s="10">
        <v>1</v>
      </c>
      <c r="I117" s="3">
        <v>1</v>
      </c>
      <c r="J117" s="1" t="s">
        <v>49</v>
      </c>
      <c r="K117" s="25" t="s">
        <v>40</v>
      </c>
      <c r="L117" s="5">
        <v>2592</v>
      </c>
      <c r="M117" s="5">
        <v>2592</v>
      </c>
    </row>
    <row r="118" spans="1:13" s="28" customFormat="1" ht="13.5" thickBot="1">
      <c r="A118" s="3"/>
      <c r="B118" s="3"/>
      <c r="C118" s="3"/>
      <c r="D118" s="3"/>
      <c r="E118" s="3"/>
      <c r="F118" s="4"/>
      <c r="G118" s="1"/>
      <c r="H118" s="10"/>
      <c r="I118" s="3"/>
      <c r="J118" s="1"/>
      <c r="K118" s="25"/>
      <c r="L118" s="38">
        <f>SUM(L115:L117)</f>
        <v>2592</v>
      </c>
      <c r="M118" s="38">
        <f>SUM(M115:M117)</f>
        <v>2592</v>
      </c>
    </row>
    <row r="119" spans="1:13" s="28" customFormat="1" ht="12.75">
      <c r="A119" s="3"/>
      <c r="B119" s="3"/>
      <c r="C119" s="3"/>
      <c r="D119" s="3"/>
      <c r="E119" s="3"/>
      <c r="F119" s="4"/>
      <c r="G119" s="1"/>
      <c r="H119" s="10"/>
      <c r="I119" s="3"/>
      <c r="J119" s="1"/>
      <c r="K119" s="25"/>
      <c r="L119" s="5"/>
      <c r="M119" s="5"/>
    </row>
    <row r="120" spans="1:13" s="28" customFormat="1" ht="13.5" thickBot="1">
      <c r="A120" s="3"/>
      <c r="B120" s="3"/>
      <c r="C120" s="3"/>
      <c r="D120" s="3"/>
      <c r="E120" s="3"/>
      <c r="F120" s="4"/>
      <c r="G120" s="1"/>
      <c r="H120" s="10"/>
      <c r="I120" s="3"/>
      <c r="J120" s="1"/>
      <c r="K120" s="25"/>
      <c r="L120" s="5"/>
      <c r="M120" s="5"/>
    </row>
    <row r="121" spans="1:15" s="28" customFormat="1" ht="13.5" thickBot="1">
      <c r="A121" s="3">
        <v>1116</v>
      </c>
      <c r="B121" s="3">
        <v>1123</v>
      </c>
      <c r="C121" s="3">
        <v>1162</v>
      </c>
      <c r="D121" s="3">
        <v>1165</v>
      </c>
      <c r="E121" s="3">
        <v>100</v>
      </c>
      <c r="F121" s="4">
        <v>44354</v>
      </c>
      <c r="G121" s="1" t="s">
        <v>101</v>
      </c>
      <c r="H121" s="10">
        <v>1</v>
      </c>
      <c r="I121" s="3">
        <v>1</v>
      </c>
      <c r="J121" s="8" t="s">
        <v>49</v>
      </c>
      <c r="K121" s="25" t="s">
        <v>102</v>
      </c>
      <c r="L121" s="5">
        <v>26550</v>
      </c>
      <c r="M121" s="5">
        <v>26550</v>
      </c>
      <c r="N121" s="35">
        <v>222</v>
      </c>
      <c r="O121" s="77">
        <f>L123</f>
        <v>60534</v>
      </c>
    </row>
    <row r="122" spans="1:13" s="28" customFormat="1" ht="13.5" thickBot="1">
      <c r="A122" s="3">
        <v>1116</v>
      </c>
      <c r="B122" s="3">
        <v>1124</v>
      </c>
      <c r="C122" s="3"/>
      <c r="D122" s="3"/>
      <c r="E122" s="3">
        <v>100</v>
      </c>
      <c r="F122" s="4">
        <v>44384</v>
      </c>
      <c r="G122" s="1" t="s">
        <v>101</v>
      </c>
      <c r="H122" s="10">
        <v>1</v>
      </c>
      <c r="I122" s="3">
        <v>1</v>
      </c>
      <c r="J122" s="8" t="s">
        <v>49</v>
      </c>
      <c r="K122" s="25" t="s">
        <v>102</v>
      </c>
      <c r="L122" s="5">
        <v>33984</v>
      </c>
      <c r="M122" s="5"/>
    </row>
    <row r="123" spans="1:13" s="28" customFormat="1" ht="13.5" thickBot="1">
      <c r="A123" s="3"/>
      <c r="B123" s="3"/>
      <c r="C123" s="3"/>
      <c r="D123" s="3"/>
      <c r="E123" s="3"/>
      <c r="F123" s="4"/>
      <c r="G123" s="1"/>
      <c r="H123" s="10"/>
      <c r="I123" s="3"/>
      <c r="J123" s="8"/>
      <c r="K123" s="25"/>
      <c r="L123" s="38">
        <f>SUM(L120:L122)</f>
        <v>60534</v>
      </c>
      <c r="M123" s="38">
        <f>SUM(M120:M122)</f>
        <v>26550</v>
      </c>
    </row>
    <row r="124" spans="1:13" s="28" customFormat="1" ht="12.75">
      <c r="A124" s="3"/>
      <c r="B124" s="3"/>
      <c r="C124" s="3"/>
      <c r="D124" s="3"/>
      <c r="E124" s="3"/>
      <c r="F124" s="4"/>
      <c r="G124" s="1"/>
      <c r="H124" s="10"/>
      <c r="I124" s="3"/>
      <c r="J124" s="8"/>
      <c r="K124" s="25"/>
      <c r="L124" s="5"/>
      <c r="M124" s="5"/>
    </row>
    <row r="125" spans="1:13" s="28" customFormat="1" ht="13.5" thickBot="1">
      <c r="A125" s="3"/>
      <c r="B125" s="3"/>
      <c r="C125" s="3"/>
      <c r="D125" s="3"/>
      <c r="E125" s="3"/>
      <c r="F125" s="4"/>
      <c r="G125" s="1"/>
      <c r="H125" s="10"/>
      <c r="I125" s="3"/>
      <c r="J125" s="8"/>
      <c r="K125" s="25"/>
      <c r="L125" s="5"/>
      <c r="M125" s="5"/>
    </row>
    <row r="126" spans="1:15" s="28" customFormat="1" ht="13.5" thickBot="1">
      <c r="A126" s="3">
        <v>1276</v>
      </c>
      <c r="B126" s="3">
        <v>1276</v>
      </c>
      <c r="C126" s="3"/>
      <c r="D126" s="3"/>
      <c r="E126" s="3">
        <v>100</v>
      </c>
      <c r="F126" s="4" t="s">
        <v>138</v>
      </c>
      <c r="G126" s="9" t="s">
        <v>141</v>
      </c>
      <c r="H126" s="10">
        <v>1</v>
      </c>
      <c r="I126" s="3">
        <v>1</v>
      </c>
      <c r="J126" s="1" t="s">
        <v>49</v>
      </c>
      <c r="K126" s="25" t="s">
        <v>64</v>
      </c>
      <c r="L126" s="5">
        <v>57250</v>
      </c>
      <c r="M126" s="5"/>
      <c r="N126" s="35">
        <v>223</v>
      </c>
      <c r="O126" s="77">
        <f>L127</f>
        <v>57250</v>
      </c>
    </row>
    <row r="127" spans="1:13" s="28" customFormat="1" ht="13.5" thickBot="1">
      <c r="A127" s="3"/>
      <c r="B127" s="3"/>
      <c r="C127" s="3"/>
      <c r="D127" s="3"/>
      <c r="E127" s="3"/>
      <c r="F127" s="4"/>
      <c r="G127" s="9"/>
      <c r="H127" s="10"/>
      <c r="I127" s="3"/>
      <c r="J127" s="1"/>
      <c r="K127" s="25"/>
      <c r="L127" s="38">
        <f>SUM(L124:L126)</f>
        <v>57250</v>
      </c>
      <c r="M127" s="38">
        <f>SUM(M124:M126)</f>
        <v>0</v>
      </c>
    </row>
    <row r="128" spans="1:13" s="28" customFormat="1" ht="12.75">
      <c r="A128" s="3"/>
      <c r="B128" s="3"/>
      <c r="C128" s="3"/>
      <c r="D128" s="3"/>
      <c r="E128" s="3"/>
      <c r="F128" s="4"/>
      <c r="G128" s="9"/>
      <c r="H128" s="10"/>
      <c r="I128" s="3"/>
      <c r="J128" s="1"/>
      <c r="K128" s="25"/>
      <c r="L128" s="5"/>
      <c r="M128" s="5"/>
    </row>
    <row r="129" spans="1:13" s="28" customFormat="1" ht="13.5" thickBot="1">
      <c r="A129" s="3"/>
      <c r="B129" s="3"/>
      <c r="C129" s="3"/>
      <c r="D129" s="3"/>
      <c r="E129" s="3"/>
      <c r="F129" s="4"/>
      <c r="G129" s="9"/>
      <c r="H129" s="10"/>
      <c r="I129" s="3"/>
      <c r="J129" s="1"/>
      <c r="K129" s="25"/>
      <c r="L129" s="5"/>
      <c r="M129" s="5"/>
    </row>
    <row r="130" spans="1:15" s="28" customFormat="1" ht="13.5" thickBot="1">
      <c r="A130" s="3">
        <v>1136</v>
      </c>
      <c r="B130" s="3">
        <v>1182</v>
      </c>
      <c r="C130" s="3"/>
      <c r="D130" s="3"/>
      <c r="E130" s="3">
        <v>100</v>
      </c>
      <c r="F130" s="4">
        <v>44415</v>
      </c>
      <c r="G130" s="1" t="s">
        <v>107</v>
      </c>
      <c r="H130" s="10">
        <v>1</v>
      </c>
      <c r="I130" s="3">
        <v>1</v>
      </c>
      <c r="J130" s="1" t="s">
        <v>49</v>
      </c>
      <c r="K130" s="25" t="s">
        <v>45</v>
      </c>
      <c r="L130" s="5">
        <v>343035.27</v>
      </c>
      <c r="M130" s="5"/>
      <c r="N130" s="35">
        <v>225</v>
      </c>
      <c r="O130" s="77">
        <f>L131</f>
        <v>343035.27</v>
      </c>
    </row>
    <row r="131" spans="1:13" s="28" customFormat="1" ht="13.5" thickBot="1">
      <c r="A131" s="3"/>
      <c r="B131" s="3"/>
      <c r="C131" s="3"/>
      <c r="D131" s="3"/>
      <c r="E131" s="3"/>
      <c r="F131" s="4"/>
      <c r="G131" s="1"/>
      <c r="H131" s="10"/>
      <c r="I131" s="3"/>
      <c r="J131" s="1"/>
      <c r="K131" s="25"/>
      <c r="L131" s="38">
        <f>SUM(L128:L130)</f>
        <v>343035.27</v>
      </c>
      <c r="M131" s="38">
        <f>SUM(M128:M130)</f>
        <v>0</v>
      </c>
    </row>
    <row r="132" spans="1:13" s="28" customFormat="1" ht="12.75">
      <c r="A132" s="3"/>
      <c r="B132" s="3"/>
      <c r="C132" s="3"/>
      <c r="D132" s="3"/>
      <c r="E132" s="3"/>
      <c r="F132" s="4"/>
      <c r="G132" s="1"/>
      <c r="H132" s="10"/>
      <c r="I132" s="3"/>
      <c r="J132" s="1"/>
      <c r="K132" s="25"/>
      <c r="L132" s="78"/>
      <c r="M132" s="78"/>
    </row>
    <row r="133" spans="1:13" s="28" customFormat="1" ht="12.75">
      <c r="A133" s="3"/>
      <c r="B133" s="3"/>
      <c r="C133" s="3"/>
      <c r="D133" s="3"/>
      <c r="E133" s="3"/>
      <c r="F133" s="4"/>
      <c r="G133" s="1"/>
      <c r="H133" s="10"/>
      <c r="I133" s="3"/>
      <c r="J133" s="1"/>
      <c r="K133" s="25"/>
      <c r="L133" s="5"/>
      <c r="M133" s="5"/>
    </row>
    <row r="134" spans="1:16" s="28" customFormat="1" ht="13.5" thickBot="1">
      <c r="A134" s="33">
        <v>992</v>
      </c>
      <c r="B134" s="3">
        <v>1127</v>
      </c>
      <c r="C134" s="3">
        <v>1183</v>
      </c>
      <c r="D134" s="3">
        <v>1195</v>
      </c>
      <c r="E134" s="3">
        <v>100</v>
      </c>
      <c r="F134" s="4">
        <v>44406</v>
      </c>
      <c r="G134" s="1" t="s">
        <v>155</v>
      </c>
      <c r="H134" s="10">
        <v>1</v>
      </c>
      <c r="I134" s="3">
        <v>1</v>
      </c>
      <c r="J134" s="8" t="s">
        <v>152</v>
      </c>
      <c r="K134" s="6" t="s">
        <v>20</v>
      </c>
      <c r="L134" s="5">
        <v>305077.13</v>
      </c>
      <c r="M134" s="5">
        <v>305077.13</v>
      </c>
      <c r="P134" s="70"/>
    </row>
    <row r="135" spans="1:16" s="28" customFormat="1" ht="13.5" thickBot="1">
      <c r="A135" s="33">
        <v>1036</v>
      </c>
      <c r="B135" s="3">
        <v>1126</v>
      </c>
      <c r="C135" s="3">
        <v>1184</v>
      </c>
      <c r="D135" s="3">
        <v>1196</v>
      </c>
      <c r="E135" s="3">
        <v>100</v>
      </c>
      <c r="F135" s="4">
        <v>44406</v>
      </c>
      <c r="G135" s="1" t="s">
        <v>156</v>
      </c>
      <c r="H135" s="10">
        <v>1</v>
      </c>
      <c r="I135" s="3">
        <v>1</v>
      </c>
      <c r="J135" s="8" t="s">
        <v>152</v>
      </c>
      <c r="K135" s="6" t="s">
        <v>20</v>
      </c>
      <c r="L135" s="5">
        <v>48793.21</v>
      </c>
      <c r="M135" s="5">
        <v>48793.21</v>
      </c>
      <c r="O135" s="77">
        <f>L136</f>
        <v>353870.34</v>
      </c>
      <c r="P135" s="70"/>
    </row>
    <row r="136" spans="1:16" s="28" customFormat="1" ht="13.5" thickBot="1">
      <c r="A136" s="33"/>
      <c r="B136" s="3"/>
      <c r="C136" s="3"/>
      <c r="D136" s="3"/>
      <c r="E136" s="3"/>
      <c r="F136" s="4"/>
      <c r="G136" s="1"/>
      <c r="H136" s="10"/>
      <c r="I136" s="3"/>
      <c r="J136" s="8"/>
      <c r="K136" s="6"/>
      <c r="L136" s="38">
        <f>SUM(L133:L135)</f>
        <v>353870.34</v>
      </c>
      <c r="M136" s="38">
        <f>SUM(M133:M135)</f>
        <v>353870.34</v>
      </c>
      <c r="P136" s="70"/>
    </row>
    <row r="137" spans="1:13" s="28" customFormat="1" ht="12.75">
      <c r="A137" s="33"/>
      <c r="B137" s="3"/>
      <c r="C137" s="3"/>
      <c r="D137" s="3"/>
      <c r="E137" s="3"/>
      <c r="F137" s="4"/>
      <c r="G137" s="1"/>
      <c r="H137" s="10"/>
      <c r="I137" s="3"/>
      <c r="J137" s="8"/>
      <c r="K137" s="6"/>
      <c r="L137" s="78"/>
      <c r="M137" s="78"/>
    </row>
    <row r="138" spans="1:13" s="28" customFormat="1" ht="12.75">
      <c r="A138" s="3"/>
      <c r="B138" s="3"/>
      <c r="C138" s="3"/>
      <c r="D138" s="3"/>
      <c r="E138" s="3"/>
      <c r="F138" s="4"/>
      <c r="G138" s="1"/>
      <c r="H138" s="10"/>
      <c r="I138" s="3"/>
      <c r="J138" s="1"/>
      <c r="K138" s="25"/>
      <c r="L138" s="5"/>
      <c r="M138" s="5"/>
    </row>
    <row r="139" spans="1:13" s="28" customFormat="1" ht="13.5" thickBot="1">
      <c r="A139" s="3">
        <v>1214</v>
      </c>
      <c r="B139" s="3">
        <v>1232</v>
      </c>
      <c r="C139" s="3"/>
      <c r="D139" s="3"/>
      <c r="E139" s="3">
        <v>100</v>
      </c>
      <c r="F139" s="4" t="s">
        <v>132</v>
      </c>
      <c r="G139" s="9" t="s">
        <v>133</v>
      </c>
      <c r="H139" s="10">
        <v>1</v>
      </c>
      <c r="I139" s="3">
        <v>1</v>
      </c>
      <c r="J139" s="8" t="s">
        <v>49</v>
      </c>
      <c r="K139" s="6" t="s">
        <v>41</v>
      </c>
      <c r="L139" s="5">
        <v>20392.83</v>
      </c>
      <c r="M139" s="5"/>
    </row>
    <row r="140" spans="1:15" s="28" customFormat="1" ht="13.5" thickBot="1">
      <c r="A140" s="3">
        <v>1252</v>
      </c>
      <c r="B140" s="3">
        <v>1303</v>
      </c>
      <c r="C140" s="3"/>
      <c r="D140" s="3"/>
      <c r="E140" s="3">
        <v>100</v>
      </c>
      <c r="F140" s="4" t="s">
        <v>136</v>
      </c>
      <c r="G140" s="9" t="s">
        <v>133</v>
      </c>
      <c r="H140" s="10">
        <v>2</v>
      </c>
      <c r="I140" s="3">
        <v>1</v>
      </c>
      <c r="J140" s="8" t="s">
        <v>104</v>
      </c>
      <c r="K140" s="25" t="s">
        <v>41</v>
      </c>
      <c r="L140" s="5">
        <v>16189.61</v>
      </c>
      <c r="M140" s="5"/>
      <c r="N140" s="35">
        <v>227</v>
      </c>
      <c r="O140" s="77">
        <f>L141</f>
        <v>36582.44</v>
      </c>
    </row>
    <row r="141" spans="1:13" s="28" customFormat="1" ht="13.5" thickBot="1">
      <c r="A141" s="3"/>
      <c r="B141" s="3"/>
      <c r="C141" s="3"/>
      <c r="D141" s="3"/>
      <c r="E141" s="3"/>
      <c r="F141" s="4"/>
      <c r="G141" s="9"/>
      <c r="H141" s="10"/>
      <c r="I141" s="3"/>
      <c r="J141" s="8"/>
      <c r="K141" s="25"/>
      <c r="L141" s="38">
        <f>SUM(L138:L140)</f>
        <v>36582.44</v>
      </c>
      <c r="M141" s="38">
        <f>SUM(M138:M140)</f>
        <v>0</v>
      </c>
    </row>
    <row r="142" spans="1:13" s="28" customFormat="1" ht="12.75">
      <c r="A142" s="3"/>
      <c r="B142" s="3"/>
      <c r="C142" s="3"/>
      <c r="D142" s="3"/>
      <c r="E142" s="3"/>
      <c r="F142" s="4"/>
      <c r="G142" s="9"/>
      <c r="H142" s="10"/>
      <c r="I142" s="3"/>
      <c r="J142" s="8"/>
      <c r="K142" s="25"/>
      <c r="L142" s="5"/>
      <c r="M142" s="5"/>
    </row>
    <row r="143" spans="1:13" s="28" customFormat="1" ht="12.75">
      <c r="A143" s="3"/>
      <c r="B143" s="3"/>
      <c r="C143" s="3"/>
      <c r="D143" s="3"/>
      <c r="E143" s="3"/>
      <c r="F143" s="4"/>
      <c r="G143" s="9"/>
      <c r="H143" s="10"/>
      <c r="I143" s="3"/>
      <c r="J143" s="8"/>
      <c r="K143" s="25"/>
      <c r="L143" s="5"/>
      <c r="M143" s="5"/>
    </row>
    <row r="144" spans="1:13" s="28" customFormat="1" ht="13.5" thickBot="1">
      <c r="A144" s="3">
        <v>1180</v>
      </c>
      <c r="B144" s="3">
        <v>1216</v>
      </c>
      <c r="C144" s="3"/>
      <c r="D144" s="3"/>
      <c r="E144" s="3">
        <v>100</v>
      </c>
      <c r="F144" s="4" t="s">
        <v>118</v>
      </c>
      <c r="G144" s="1" t="s">
        <v>126</v>
      </c>
      <c r="H144" s="10">
        <v>1</v>
      </c>
      <c r="I144" s="3">
        <v>1</v>
      </c>
      <c r="J144" s="1" t="s">
        <v>49</v>
      </c>
      <c r="K144" s="25" t="s">
        <v>47</v>
      </c>
      <c r="L144" s="5">
        <v>9440</v>
      </c>
      <c r="M144" s="5"/>
    </row>
    <row r="145" spans="1:15" s="28" customFormat="1" ht="13.5" thickBot="1">
      <c r="A145" s="3">
        <v>1228</v>
      </c>
      <c r="B145" s="3">
        <v>1240</v>
      </c>
      <c r="C145" s="3"/>
      <c r="D145" s="3"/>
      <c r="E145" s="3">
        <v>100</v>
      </c>
      <c r="F145" s="4" t="s">
        <v>134</v>
      </c>
      <c r="G145" s="1" t="s">
        <v>135</v>
      </c>
      <c r="H145" s="10">
        <v>1</v>
      </c>
      <c r="I145" s="3">
        <v>1</v>
      </c>
      <c r="J145" s="1" t="s">
        <v>49</v>
      </c>
      <c r="K145" s="6" t="s">
        <v>47</v>
      </c>
      <c r="L145" s="5">
        <v>9440</v>
      </c>
      <c r="M145" s="5"/>
      <c r="N145" s="35">
        <v>228</v>
      </c>
      <c r="O145" s="77">
        <f>L146</f>
        <v>18880</v>
      </c>
    </row>
    <row r="146" spans="1:13" s="28" customFormat="1" ht="13.5" thickBot="1">
      <c r="A146" s="3"/>
      <c r="B146" s="3"/>
      <c r="C146" s="3"/>
      <c r="D146" s="3"/>
      <c r="E146" s="3"/>
      <c r="F146" s="4"/>
      <c r="G146" s="1"/>
      <c r="H146" s="10"/>
      <c r="I146" s="3"/>
      <c r="J146" s="1"/>
      <c r="K146" s="6"/>
      <c r="L146" s="38">
        <f>SUM(L143:L145)</f>
        <v>18880</v>
      </c>
      <c r="M146" s="38">
        <f>SUM(M143:M145)</f>
        <v>0</v>
      </c>
    </row>
    <row r="147" spans="1:13" s="28" customFormat="1" ht="12.75">
      <c r="A147" s="33"/>
      <c r="B147" s="3"/>
      <c r="C147" s="3"/>
      <c r="D147" s="3"/>
      <c r="E147" s="3"/>
      <c r="F147" s="4"/>
      <c r="G147" s="1"/>
      <c r="H147" s="10"/>
      <c r="I147" s="3"/>
      <c r="J147" s="1"/>
      <c r="K147" s="6"/>
      <c r="L147" s="78"/>
      <c r="M147" s="78"/>
    </row>
    <row r="148" spans="1:13" s="28" customFormat="1" ht="12.75">
      <c r="A148" s="33"/>
      <c r="B148" s="3"/>
      <c r="C148" s="3"/>
      <c r="D148" s="3"/>
      <c r="E148" s="3"/>
      <c r="F148" s="4"/>
      <c r="G148" s="1"/>
      <c r="H148" s="10"/>
      <c r="I148" s="3"/>
      <c r="J148" s="1"/>
      <c r="K148" s="6"/>
      <c r="L148" s="78"/>
      <c r="M148" s="78"/>
    </row>
    <row r="149" spans="1:16" s="28" customFormat="1" ht="12.75">
      <c r="A149" s="33">
        <v>701</v>
      </c>
      <c r="B149" s="3">
        <v>1100</v>
      </c>
      <c r="C149" s="3">
        <v>1163</v>
      </c>
      <c r="D149" s="3">
        <v>1168</v>
      </c>
      <c r="E149" s="3">
        <v>100</v>
      </c>
      <c r="F149" s="4" t="s">
        <v>148</v>
      </c>
      <c r="G149" s="1" t="s">
        <v>154</v>
      </c>
      <c r="H149" s="10">
        <v>1</v>
      </c>
      <c r="I149" s="3">
        <v>1</v>
      </c>
      <c r="J149" s="8" t="s">
        <v>152</v>
      </c>
      <c r="K149" s="6" t="s">
        <v>165</v>
      </c>
      <c r="L149" s="5">
        <v>21714.7</v>
      </c>
      <c r="M149" s="5">
        <v>21714.7</v>
      </c>
      <c r="P149" s="70"/>
    </row>
    <row r="150" spans="1:16" s="28" customFormat="1" ht="13.5" thickBot="1">
      <c r="A150" s="33">
        <v>701</v>
      </c>
      <c r="B150" s="3">
        <v>1100</v>
      </c>
      <c r="C150" s="3">
        <v>1163</v>
      </c>
      <c r="D150" s="3">
        <v>1168</v>
      </c>
      <c r="E150" s="3">
        <v>121</v>
      </c>
      <c r="F150" s="4" t="s">
        <v>148</v>
      </c>
      <c r="G150" s="1" t="s">
        <v>154</v>
      </c>
      <c r="H150" s="10">
        <v>1</v>
      </c>
      <c r="I150" s="3">
        <v>1</v>
      </c>
      <c r="J150" s="8" t="s">
        <v>152</v>
      </c>
      <c r="K150" s="6" t="s">
        <v>165</v>
      </c>
      <c r="L150" s="5">
        <v>104220.52</v>
      </c>
      <c r="M150" s="5">
        <v>104220.52</v>
      </c>
      <c r="P150" s="70"/>
    </row>
    <row r="151" spans="1:16" s="28" customFormat="1" ht="13.5" thickBot="1">
      <c r="A151" s="33">
        <v>701</v>
      </c>
      <c r="B151" s="3">
        <v>1100</v>
      </c>
      <c r="C151" s="3">
        <v>1163</v>
      </c>
      <c r="D151" s="3">
        <v>1168</v>
      </c>
      <c r="E151" s="3">
        <v>100</v>
      </c>
      <c r="F151" s="4" t="s">
        <v>148</v>
      </c>
      <c r="G151" s="1" t="s">
        <v>154</v>
      </c>
      <c r="H151" s="10">
        <v>2</v>
      </c>
      <c r="I151" s="3">
        <v>1</v>
      </c>
      <c r="J151" s="8" t="s">
        <v>104</v>
      </c>
      <c r="K151" s="6" t="s">
        <v>165</v>
      </c>
      <c r="L151" s="5">
        <v>94864.65</v>
      </c>
      <c r="M151" s="5">
        <v>94864.65</v>
      </c>
      <c r="O151" s="77">
        <f>L152</f>
        <v>220799.87</v>
      </c>
      <c r="P151" s="70"/>
    </row>
    <row r="152" spans="1:13" s="28" customFormat="1" ht="13.5" thickBot="1">
      <c r="A152" s="3"/>
      <c r="B152" s="3"/>
      <c r="C152" s="3"/>
      <c r="D152" s="3"/>
      <c r="E152" s="3"/>
      <c r="F152" s="4"/>
      <c r="G152" s="1"/>
      <c r="H152" s="10"/>
      <c r="I152" s="3"/>
      <c r="J152" s="1"/>
      <c r="K152" s="6"/>
      <c r="L152" s="38">
        <f>SUM(L149:L151)</f>
        <v>220799.87</v>
      </c>
      <c r="M152" s="38">
        <f>SUM(M149:M151)</f>
        <v>220799.87</v>
      </c>
    </row>
    <row r="153" spans="1:13" s="28" customFormat="1" ht="12.75">
      <c r="A153" s="3"/>
      <c r="B153" s="3"/>
      <c r="C153" s="3"/>
      <c r="D153" s="3"/>
      <c r="E153" s="3"/>
      <c r="F153" s="4"/>
      <c r="G153" s="1"/>
      <c r="H153" s="10"/>
      <c r="I153" s="3"/>
      <c r="J153" s="1"/>
      <c r="K153" s="6"/>
      <c r="L153" s="5"/>
      <c r="M153" s="5"/>
    </row>
    <row r="154" spans="1:13" s="28" customFormat="1" ht="13.5" thickBot="1">
      <c r="A154" s="3"/>
      <c r="B154" s="3"/>
      <c r="C154" s="3"/>
      <c r="D154" s="3"/>
      <c r="E154" s="3"/>
      <c r="F154" s="4"/>
      <c r="G154" s="1"/>
      <c r="H154" s="10"/>
      <c r="I154" s="3"/>
      <c r="J154" s="1"/>
      <c r="K154" s="6"/>
      <c r="L154" s="5"/>
      <c r="M154" s="5"/>
    </row>
    <row r="155" spans="1:15" s="28" customFormat="1" ht="13.5" thickBot="1">
      <c r="A155" s="3">
        <v>1175</v>
      </c>
      <c r="B155" s="3">
        <v>1237</v>
      </c>
      <c r="C155" s="3"/>
      <c r="D155" s="3"/>
      <c r="E155" s="3">
        <v>100</v>
      </c>
      <c r="F155" s="4" t="s">
        <v>118</v>
      </c>
      <c r="G155" s="1" t="s">
        <v>119</v>
      </c>
      <c r="H155" s="10">
        <v>2</v>
      </c>
      <c r="I155" s="3">
        <v>1</v>
      </c>
      <c r="J155" s="1" t="s">
        <v>104</v>
      </c>
      <c r="K155" s="25" t="s">
        <v>120</v>
      </c>
      <c r="L155" s="5">
        <v>396850</v>
      </c>
      <c r="M155" s="5"/>
      <c r="N155" s="35">
        <v>239</v>
      </c>
      <c r="O155" s="77">
        <f>L156+L160</f>
        <v>437770.22</v>
      </c>
    </row>
    <row r="156" spans="1:13" s="28" customFormat="1" ht="13.5" thickBot="1">
      <c r="A156" s="3"/>
      <c r="B156" s="3"/>
      <c r="C156" s="3"/>
      <c r="D156" s="3"/>
      <c r="E156" s="3"/>
      <c r="F156" s="4"/>
      <c r="G156" s="1"/>
      <c r="H156" s="10"/>
      <c r="I156" s="3"/>
      <c r="J156" s="1"/>
      <c r="K156" s="25"/>
      <c r="L156" s="38">
        <f>SUM(L153:L155)</f>
        <v>396850</v>
      </c>
      <c r="M156" s="38">
        <f>SUM(M153:M155)</f>
        <v>0</v>
      </c>
    </row>
    <row r="157" spans="1:13" s="28" customFormat="1" ht="12.75">
      <c r="A157" s="3"/>
      <c r="B157" s="3"/>
      <c r="C157" s="3"/>
      <c r="D157" s="3"/>
      <c r="E157" s="3"/>
      <c r="F157" s="4"/>
      <c r="G157" s="1"/>
      <c r="H157" s="10"/>
      <c r="I157" s="3"/>
      <c r="J157" s="1"/>
      <c r="K157" s="25"/>
      <c r="L157" s="5"/>
      <c r="M157" s="5"/>
    </row>
    <row r="158" spans="1:13" s="28" customFormat="1" ht="12.75">
      <c r="A158" s="3"/>
      <c r="B158" s="3"/>
      <c r="C158" s="3"/>
      <c r="D158" s="3"/>
      <c r="E158" s="3"/>
      <c r="F158" s="4"/>
      <c r="G158" s="1"/>
      <c r="H158" s="10"/>
      <c r="I158" s="3"/>
      <c r="J158" s="1"/>
      <c r="K158" s="25"/>
      <c r="L158" s="5"/>
      <c r="M158" s="5"/>
    </row>
    <row r="159" spans="1:13" s="28" customFormat="1" ht="13.5" thickBot="1">
      <c r="A159" s="3">
        <v>1103</v>
      </c>
      <c r="B159" s="3">
        <v>1117</v>
      </c>
      <c r="C159" s="3"/>
      <c r="D159" s="3"/>
      <c r="E159" s="3">
        <v>121</v>
      </c>
      <c r="F159" s="4">
        <v>44234</v>
      </c>
      <c r="G159" s="1" t="s">
        <v>99</v>
      </c>
      <c r="H159" s="10">
        <v>1</v>
      </c>
      <c r="I159" s="3">
        <v>2</v>
      </c>
      <c r="J159" s="8" t="s">
        <v>97</v>
      </c>
      <c r="K159" s="6" t="s">
        <v>100</v>
      </c>
      <c r="L159" s="5">
        <v>40920.22</v>
      </c>
      <c r="M159" s="5"/>
    </row>
    <row r="160" spans="1:13" s="28" customFormat="1" ht="13.5" thickBot="1">
      <c r="A160" s="3"/>
      <c r="B160" s="3"/>
      <c r="C160" s="3"/>
      <c r="D160" s="3"/>
      <c r="E160" s="3"/>
      <c r="F160" s="4"/>
      <c r="G160" s="1"/>
      <c r="H160" s="10"/>
      <c r="I160" s="3"/>
      <c r="J160" s="8"/>
      <c r="K160" s="6"/>
      <c r="L160" s="38">
        <f>SUM(L157:L159)</f>
        <v>40920.22</v>
      </c>
      <c r="M160" s="38">
        <f>SUM(M157:M159)</f>
        <v>0</v>
      </c>
    </row>
    <row r="161" spans="1:13" s="28" customFormat="1" ht="12.75">
      <c r="A161" s="3"/>
      <c r="B161" s="3"/>
      <c r="C161" s="3"/>
      <c r="D161" s="3"/>
      <c r="E161" s="3"/>
      <c r="F161" s="4"/>
      <c r="G161" s="1"/>
      <c r="H161" s="10"/>
      <c r="I161" s="3"/>
      <c r="J161" s="8"/>
      <c r="K161" s="6"/>
      <c r="L161" s="5"/>
      <c r="M161" s="5"/>
    </row>
    <row r="162" spans="1:13" s="28" customFormat="1" ht="13.5" thickBot="1">
      <c r="A162" s="3"/>
      <c r="B162" s="3"/>
      <c r="C162" s="3"/>
      <c r="D162" s="3"/>
      <c r="E162" s="3"/>
      <c r="F162" s="4"/>
      <c r="G162" s="1"/>
      <c r="H162" s="10"/>
      <c r="I162" s="3"/>
      <c r="J162" s="8"/>
      <c r="K162" s="6"/>
      <c r="L162" s="5"/>
      <c r="M162" s="5"/>
    </row>
    <row r="163" spans="1:15" s="28" customFormat="1" ht="13.5" thickBot="1">
      <c r="A163" s="3">
        <v>1177</v>
      </c>
      <c r="B163" s="3">
        <v>1254</v>
      </c>
      <c r="C163" s="3"/>
      <c r="D163" s="3"/>
      <c r="E163" s="3">
        <v>121</v>
      </c>
      <c r="F163" s="4" t="s">
        <v>118</v>
      </c>
      <c r="G163" s="1" t="s">
        <v>123</v>
      </c>
      <c r="H163" s="10">
        <v>1</v>
      </c>
      <c r="I163" s="3">
        <v>2</v>
      </c>
      <c r="J163" s="1" t="s">
        <v>97</v>
      </c>
      <c r="K163" s="25" t="s">
        <v>124</v>
      </c>
      <c r="L163" s="5">
        <v>563152</v>
      </c>
      <c r="M163" s="5"/>
      <c r="N163" s="35">
        <v>264</v>
      </c>
      <c r="O163" s="77">
        <f>L164</f>
        <v>563152</v>
      </c>
    </row>
    <row r="164" spans="1:13" s="28" customFormat="1" ht="13.5" thickBot="1">
      <c r="A164" s="3"/>
      <c r="B164" s="3"/>
      <c r="C164" s="3"/>
      <c r="D164" s="3"/>
      <c r="E164" s="3"/>
      <c r="F164" s="4"/>
      <c r="G164" s="1"/>
      <c r="H164" s="10"/>
      <c r="I164" s="3"/>
      <c r="J164" s="1"/>
      <c r="K164" s="25"/>
      <c r="L164" s="38">
        <f>SUM(L161:L163)</f>
        <v>563152</v>
      </c>
      <c r="M164" s="38">
        <f>SUM(M161:M163)</f>
        <v>0</v>
      </c>
    </row>
    <row r="165" spans="1:13" s="28" customFormat="1" ht="12.75">
      <c r="A165" s="3"/>
      <c r="B165" s="3"/>
      <c r="C165" s="3"/>
      <c r="D165" s="3"/>
      <c r="E165" s="3"/>
      <c r="F165" s="4"/>
      <c r="G165" s="1"/>
      <c r="H165" s="10"/>
      <c r="I165" s="3"/>
      <c r="J165" s="1"/>
      <c r="K165" s="25"/>
      <c r="L165" s="5"/>
      <c r="M165" s="5"/>
    </row>
    <row r="166" spans="1:13" s="28" customFormat="1" ht="13.5" thickBot="1">
      <c r="A166" s="3"/>
      <c r="B166" s="3"/>
      <c r="C166" s="3"/>
      <c r="D166" s="3"/>
      <c r="E166" s="3"/>
      <c r="F166" s="4"/>
      <c r="G166" s="1"/>
      <c r="H166" s="10"/>
      <c r="I166" s="3"/>
      <c r="J166" s="1"/>
      <c r="K166" s="25"/>
      <c r="L166" s="5"/>
      <c r="M166" s="5"/>
    </row>
    <row r="167" spans="1:15" s="28" customFormat="1" ht="13.5" thickBot="1">
      <c r="A167" s="3">
        <v>1191</v>
      </c>
      <c r="B167" s="3">
        <v>1239</v>
      </c>
      <c r="C167" s="3"/>
      <c r="D167" s="3"/>
      <c r="E167" s="3">
        <v>121</v>
      </c>
      <c r="F167" s="4" t="s">
        <v>118</v>
      </c>
      <c r="G167" s="9" t="s">
        <v>128</v>
      </c>
      <c r="H167" s="10">
        <v>1</v>
      </c>
      <c r="I167" s="3">
        <v>2</v>
      </c>
      <c r="J167" s="8" t="s">
        <v>97</v>
      </c>
      <c r="K167" s="6" t="s">
        <v>129</v>
      </c>
      <c r="L167" s="5">
        <v>400088.26</v>
      </c>
      <c r="M167" s="5"/>
      <c r="N167" s="35">
        <v>265</v>
      </c>
      <c r="O167" s="77">
        <f>L168+L172</f>
        <v>459188.26</v>
      </c>
    </row>
    <row r="168" spans="1:13" s="28" customFormat="1" ht="13.5" thickBot="1">
      <c r="A168" s="33"/>
      <c r="B168" s="3"/>
      <c r="C168" s="3"/>
      <c r="D168" s="3"/>
      <c r="E168" s="3"/>
      <c r="F168" s="4"/>
      <c r="G168" s="9"/>
      <c r="H168" s="10"/>
      <c r="I168" s="3"/>
      <c r="J168" s="8"/>
      <c r="K168" s="6"/>
      <c r="L168" s="38">
        <f>SUM(L165:L167)</f>
        <v>400088.26</v>
      </c>
      <c r="M168" s="38">
        <f>SUM(M165:M167)</f>
        <v>0</v>
      </c>
    </row>
    <row r="169" spans="1:13" s="28" customFormat="1" ht="12.75">
      <c r="A169" s="33"/>
      <c r="B169" s="3"/>
      <c r="C169" s="3"/>
      <c r="D169" s="3"/>
      <c r="E169" s="3"/>
      <c r="F169" s="4"/>
      <c r="G169" s="9"/>
      <c r="H169" s="10"/>
      <c r="I169" s="3"/>
      <c r="J169" s="8"/>
      <c r="K169" s="6"/>
      <c r="L169" s="5"/>
      <c r="M169" s="5"/>
    </row>
    <row r="170" spans="1:13" s="28" customFormat="1" ht="12.75">
      <c r="A170" s="33"/>
      <c r="B170" s="3"/>
      <c r="C170" s="3"/>
      <c r="D170" s="3"/>
      <c r="E170" s="3"/>
      <c r="F170" s="4"/>
      <c r="G170" s="9"/>
      <c r="H170" s="10"/>
      <c r="I170" s="3"/>
      <c r="J170" s="8"/>
      <c r="K170" s="6"/>
      <c r="L170" s="5"/>
      <c r="M170" s="5"/>
    </row>
    <row r="171" spans="1:13" s="28" customFormat="1" ht="13.5" thickBot="1">
      <c r="A171" s="56">
        <v>1176</v>
      </c>
      <c r="B171" s="3">
        <v>1275</v>
      </c>
      <c r="C171" s="3"/>
      <c r="D171" s="3"/>
      <c r="E171" s="3">
        <v>121</v>
      </c>
      <c r="F171" s="4" t="s">
        <v>118</v>
      </c>
      <c r="G171" s="1" t="s">
        <v>121</v>
      </c>
      <c r="H171" s="10">
        <v>1</v>
      </c>
      <c r="I171" s="3">
        <v>2</v>
      </c>
      <c r="J171" s="1" t="s">
        <v>97</v>
      </c>
      <c r="K171" s="25" t="s">
        <v>122</v>
      </c>
      <c r="L171" s="5">
        <v>59100</v>
      </c>
      <c r="M171" s="5"/>
    </row>
    <row r="172" spans="1:13" s="28" customFormat="1" ht="13.5" thickBot="1">
      <c r="A172" s="33"/>
      <c r="B172" s="3"/>
      <c r="C172" s="3"/>
      <c r="D172" s="3"/>
      <c r="E172" s="3"/>
      <c r="F172" s="4"/>
      <c r="G172" s="1"/>
      <c r="H172" s="10"/>
      <c r="I172" s="3"/>
      <c r="J172" s="1"/>
      <c r="K172" s="25"/>
      <c r="L172" s="38">
        <f>SUM(L169:L171)</f>
        <v>59100</v>
      </c>
      <c r="M172" s="38">
        <f>SUM(M169:M171)</f>
        <v>0</v>
      </c>
    </row>
    <row r="173" spans="1:13" s="28" customFormat="1" ht="12.75">
      <c r="A173" s="33"/>
      <c r="B173" s="3"/>
      <c r="C173" s="3"/>
      <c r="D173" s="3"/>
      <c r="E173" s="3"/>
      <c r="F173" s="4"/>
      <c r="G173" s="1"/>
      <c r="H173" s="10"/>
      <c r="I173" s="3"/>
      <c r="J173" s="1"/>
      <c r="K173" s="25"/>
      <c r="L173" s="5"/>
      <c r="M173" s="5"/>
    </row>
    <row r="174" spans="1:13" s="28" customFormat="1" ht="12.75">
      <c r="A174" s="33"/>
      <c r="B174" s="3"/>
      <c r="C174" s="3"/>
      <c r="D174" s="3"/>
      <c r="E174" s="3"/>
      <c r="F174" s="4"/>
      <c r="G174" s="1"/>
      <c r="H174" s="10"/>
      <c r="I174" s="3"/>
      <c r="J174" s="1"/>
      <c r="K174" s="25"/>
      <c r="L174" s="5"/>
      <c r="M174" s="5"/>
    </row>
    <row r="175" spans="1:13" s="28" customFormat="1" ht="12.75">
      <c r="A175" s="3"/>
      <c r="B175" s="3"/>
      <c r="C175" s="3"/>
      <c r="D175" s="3"/>
      <c r="E175" s="3"/>
      <c r="F175" s="4"/>
      <c r="G175" s="26"/>
      <c r="H175" s="10"/>
      <c r="I175" s="3"/>
      <c r="J175" s="1"/>
      <c r="K175" s="6"/>
      <c r="L175" s="5"/>
      <c r="M175" s="5"/>
    </row>
    <row r="176" spans="1:16" s="28" customFormat="1" ht="9" customHeight="1" thickBot="1">
      <c r="A176" s="69"/>
      <c r="B176" s="70"/>
      <c r="C176" s="70"/>
      <c r="D176" s="70"/>
      <c r="E176" s="69"/>
      <c r="F176" s="71"/>
      <c r="G176" s="72"/>
      <c r="H176" s="73"/>
      <c r="I176" s="69"/>
      <c r="J176" s="74"/>
      <c r="K176" s="75"/>
      <c r="L176" s="76"/>
      <c r="M176" s="76"/>
      <c r="P176"/>
    </row>
    <row r="177" spans="10:16" s="28" customFormat="1" ht="13.5" thickBot="1">
      <c r="J177" s="63"/>
      <c r="L177" s="77">
        <f>L172+L168+L164+L160+L156+L146+L141+L131+L127+L123+L118+L114+L110+L101+L95+L89+L84+L71+L58+L45+L41+L37+L33+L29+L25+L20+L14+L136+L152</f>
        <v>31179690.360999998</v>
      </c>
      <c r="M177" s="77">
        <f>M172+M168+M164+M160+M156+M146+M141+M131+M127+M123+M118+M114+M110+M101+M95+M89+M84+M71+M58+M45+M41+M37+M33+M29+M25+M20+M14+M136+M152</f>
        <v>28591993.981</v>
      </c>
      <c r="O177" s="77">
        <f>SUM(O8:O175)</f>
        <v>31179690.361</v>
      </c>
      <c r="P177"/>
    </row>
    <row r="178" spans="13:16" ht="13.5" thickBot="1">
      <c r="M178" s="28"/>
      <c r="N178" s="28"/>
      <c r="O178" s="28"/>
      <c r="P178" s="28"/>
    </row>
    <row r="179" spans="13:16" ht="13.5" thickBot="1">
      <c r="M179" s="53">
        <f>L177-M177</f>
        <v>2587696.379999999</v>
      </c>
      <c r="N179" s="28"/>
      <c r="O179" s="28"/>
      <c r="P179" s="28"/>
    </row>
    <row r="180" spans="13:16" ht="12.75">
      <c r="M180" s="28"/>
      <c r="N180" s="28"/>
      <c r="O180" s="28"/>
      <c r="P180" s="28"/>
    </row>
    <row r="181" spans="13:16" ht="12.75">
      <c r="M181" s="28">
        <v>2587696.38</v>
      </c>
      <c r="N181" s="35"/>
      <c r="O181" s="35"/>
      <c r="P181" s="28"/>
    </row>
    <row r="182" spans="13:16" ht="12.75">
      <c r="M182" s="28"/>
      <c r="N182" s="28"/>
      <c r="O182" s="29">
        <f>O177-L177</f>
        <v>0</v>
      </c>
      <c r="P182" s="28"/>
    </row>
    <row r="183" spans="13:16" ht="12.75">
      <c r="M183" s="28"/>
      <c r="N183" s="28"/>
      <c r="O183" s="28"/>
      <c r="P183" s="28"/>
    </row>
    <row r="184" spans="13:16" ht="12.75">
      <c r="M184" s="28"/>
      <c r="N184" s="28"/>
      <c r="O184" s="28"/>
      <c r="P184" s="28"/>
    </row>
    <row r="185" spans="14:15" ht="12.75">
      <c r="N185" s="28"/>
      <c r="O185" s="28"/>
    </row>
    <row r="186" spans="14:15" ht="12.75">
      <c r="N186" s="28"/>
      <c r="O186" s="28"/>
    </row>
    <row r="187" spans="14:15" ht="12.75">
      <c r="N187" s="28"/>
      <c r="O187" s="28"/>
    </row>
    <row r="188" spans="14:15" ht="12.75">
      <c r="N188" s="28"/>
      <c r="O188" s="35"/>
    </row>
  </sheetData>
  <sheetProtection/>
  <mergeCells count="4">
    <mergeCell ref="A3:K3"/>
    <mergeCell ref="A4:K4"/>
    <mergeCell ref="A5:K5"/>
    <mergeCell ref="N11:O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O256"/>
  <sheetViews>
    <sheetView zoomScalePageLayoutView="0" workbookViewId="0" topLeftCell="A1">
      <pane xSplit="4" ySplit="7" topLeftCell="E23" activePane="bottomRight" state="frozen"/>
      <selection pane="topLeft" activeCell="M177" sqref="M177"/>
      <selection pane="topRight" activeCell="M177" sqref="M177"/>
      <selection pane="bottomLeft" activeCell="M177" sqref="M177"/>
      <selection pane="bottomRight" activeCell="M177" sqref="M177"/>
    </sheetView>
  </sheetViews>
  <sheetFormatPr defaultColWidth="11.421875" defaultRowHeight="12.75"/>
  <cols>
    <col min="1" max="1" width="9.8515625" style="28" customWidth="1"/>
    <col min="2" max="2" width="9.140625" style="28" customWidth="1"/>
    <col min="3" max="3" width="8.57421875" style="28" customWidth="1"/>
    <col min="4" max="4" width="8.421875" style="28" customWidth="1"/>
    <col min="5" max="5" width="9.00390625" style="28" customWidth="1"/>
    <col min="6" max="6" width="11.421875" style="28" customWidth="1"/>
    <col min="7" max="7" width="25.57421875" style="28" customWidth="1"/>
    <col min="8" max="8" width="6.7109375" style="28" customWidth="1"/>
    <col min="9" max="9" width="8.00390625" style="28" customWidth="1"/>
    <col min="10" max="10" width="30.28125" style="63" customWidth="1"/>
    <col min="11" max="11" width="12.57421875" style="28" customWidth="1"/>
    <col min="12" max="12" width="14.7109375" style="28" customWidth="1"/>
    <col min="13" max="13" width="15.140625" style="29" customWidth="1"/>
    <col min="14" max="14" width="13.8515625" style="29" customWidth="1"/>
    <col min="15" max="15" width="13.8515625" style="28" customWidth="1"/>
  </cols>
  <sheetData>
    <row r="3" spans="1:13" ht="12.75">
      <c r="A3" s="130" t="s">
        <v>94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4" ht="12.7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31"/>
    </row>
    <row r="6" spans="1:14" ht="13.5" thickBot="1">
      <c r="A6" s="30"/>
      <c r="B6" s="30"/>
      <c r="C6" s="30"/>
      <c r="D6" s="30"/>
      <c r="E6" s="30"/>
      <c r="F6" s="30"/>
      <c r="G6" s="30"/>
      <c r="H6" s="30"/>
      <c r="I6" s="30"/>
      <c r="J6" s="64"/>
      <c r="K6" s="30"/>
      <c r="L6" s="30"/>
      <c r="M6" s="32"/>
      <c r="N6" s="31"/>
    </row>
    <row r="7" spans="1:14" ht="13.5" thickBot="1">
      <c r="A7" s="45" t="s">
        <v>5</v>
      </c>
      <c r="B7" s="46" t="s">
        <v>8</v>
      </c>
      <c r="C7" s="47" t="s">
        <v>9</v>
      </c>
      <c r="D7" s="47" t="s">
        <v>6</v>
      </c>
      <c r="E7" s="47" t="s">
        <v>7</v>
      </c>
      <c r="F7" s="47" t="s">
        <v>2</v>
      </c>
      <c r="G7" s="47" t="s">
        <v>10</v>
      </c>
      <c r="H7" s="47" t="s">
        <v>31</v>
      </c>
      <c r="I7" s="47" t="s">
        <v>26</v>
      </c>
      <c r="J7" s="47" t="s">
        <v>1</v>
      </c>
      <c r="K7" s="47" t="s">
        <v>3</v>
      </c>
      <c r="L7" s="48" t="s">
        <v>11</v>
      </c>
      <c r="M7" s="48" t="s">
        <v>8</v>
      </c>
      <c r="N7" s="49" t="s">
        <v>4</v>
      </c>
    </row>
    <row r="8" spans="1:14" s="28" customFormat="1" ht="12.75">
      <c r="A8" s="66">
        <v>1087</v>
      </c>
      <c r="B8" s="66"/>
      <c r="C8" s="39"/>
      <c r="D8" s="39"/>
      <c r="E8" s="39">
        <v>100</v>
      </c>
      <c r="F8" s="40">
        <v>44203</v>
      </c>
      <c r="G8" s="41" t="s">
        <v>96</v>
      </c>
      <c r="H8" s="42">
        <v>1</v>
      </c>
      <c r="I8" s="39">
        <v>1</v>
      </c>
      <c r="J8" s="65" t="s">
        <v>49</v>
      </c>
      <c r="K8" s="43" t="s">
        <v>46</v>
      </c>
      <c r="L8" s="44">
        <v>360000</v>
      </c>
      <c r="M8" s="44"/>
      <c r="N8" s="44"/>
    </row>
    <row r="9" spans="1:14" s="28" customFormat="1" ht="12.75">
      <c r="A9" s="3">
        <v>1101</v>
      </c>
      <c r="B9" s="3"/>
      <c r="C9" s="3"/>
      <c r="D9" s="3"/>
      <c r="E9" s="39">
        <v>121</v>
      </c>
      <c r="F9" s="40">
        <v>44234</v>
      </c>
      <c r="G9" s="41" t="s">
        <v>98</v>
      </c>
      <c r="H9" s="10">
        <v>1</v>
      </c>
      <c r="I9" s="3">
        <v>2</v>
      </c>
      <c r="J9" s="1" t="s">
        <v>97</v>
      </c>
      <c r="K9" s="43" t="s">
        <v>79</v>
      </c>
      <c r="L9" s="5">
        <v>6550000</v>
      </c>
      <c r="M9" s="5"/>
      <c r="N9" s="5"/>
    </row>
    <row r="10" spans="1:14" s="28" customFormat="1" ht="12.75">
      <c r="A10" s="3">
        <v>1103</v>
      </c>
      <c r="B10" s="3">
        <v>1117</v>
      </c>
      <c r="C10" s="3"/>
      <c r="D10" s="3"/>
      <c r="E10" s="3">
        <v>121</v>
      </c>
      <c r="F10" s="40">
        <v>44234</v>
      </c>
      <c r="G10" s="1" t="s">
        <v>99</v>
      </c>
      <c r="H10" s="42">
        <v>1</v>
      </c>
      <c r="I10" s="39">
        <v>2</v>
      </c>
      <c r="J10" s="65" t="s">
        <v>97</v>
      </c>
      <c r="K10" s="34" t="s">
        <v>100</v>
      </c>
      <c r="L10" s="5">
        <v>40920.22</v>
      </c>
      <c r="M10" s="5">
        <v>40920.22</v>
      </c>
      <c r="N10" s="5"/>
    </row>
    <row r="11" spans="1:14" s="28" customFormat="1" ht="12.75">
      <c r="A11" s="3">
        <v>1114</v>
      </c>
      <c r="B11" s="3">
        <v>1114</v>
      </c>
      <c r="C11" s="3"/>
      <c r="D11" s="3"/>
      <c r="E11" s="3">
        <v>100</v>
      </c>
      <c r="F11" s="40">
        <v>44354</v>
      </c>
      <c r="G11" s="1" t="s">
        <v>145</v>
      </c>
      <c r="H11" s="42">
        <v>1</v>
      </c>
      <c r="I11" s="39">
        <v>1</v>
      </c>
      <c r="J11" s="65" t="s">
        <v>49</v>
      </c>
      <c r="K11" s="34" t="s">
        <v>51</v>
      </c>
      <c r="L11" s="5">
        <v>45950</v>
      </c>
      <c r="M11" s="5">
        <v>45950</v>
      </c>
      <c r="N11" s="5"/>
    </row>
    <row r="12" spans="1:15" s="28" customFormat="1" ht="12.75">
      <c r="A12" s="3">
        <v>1116</v>
      </c>
      <c r="B12" s="3">
        <v>1123</v>
      </c>
      <c r="C12" s="3"/>
      <c r="D12" s="3"/>
      <c r="E12" s="3">
        <v>100</v>
      </c>
      <c r="F12" s="4">
        <v>44354</v>
      </c>
      <c r="G12" s="1" t="s">
        <v>101</v>
      </c>
      <c r="H12" s="10">
        <v>1</v>
      </c>
      <c r="I12" s="3">
        <v>1</v>
      </c>
      <c r="J12" s="8" t="s">
        <v>49</v>
      </c>
      <c r="K12" s="25" t="s">
        <v>102</v>
      </c>
      <c r="L12" s="5">
        <v>60534</v>
      </c>
      <c r="M12" s="5">
        <v>26550</v>
      </c>
      <c r="N12" s="5"/>
      <c r="O12" s="29"/>
    </row>
    <row r="13" spans="1:15" s="28" customFormat="1" ht="12.75">
      <c r="A13" s="3">
        <v>1116</v>
      </c>
      <c r="B13" s="3">
        <v>1124</v>
      </c>
      <c r="C13" s="3"/>
      <c r="D13" s="3"/>
      <c r="E13" s="3">
        <v>100</v>
      </c>
      <c r="F13" s="4">
        <v>44384</v>
      </c>
      <c r="G13" s="1" t="s">
        <v>101</v>
      </c>
      <c r="H13" s="10">
        <v>1</v>
      </c>
      <c r="I13" s="3">
        <v>1</v>
      </c>
      <c r="J13" s="8" t="s">
        <v>49</v>
      </c>
      <c r="K13" s="25" t="s">
        <v>102</v>
      </c>
      <c r="L13" s="5"/>
      <c r="M13" s="5">
        <v>33984</v>
      </c>
      <c r="N13" s="5"/>
      <c r="O13" s="29"/>
    </row>
    <row r="14" spans="1:14" s="28" customFormat="1" ht="12.75">
      <c r="A14" s="3">
        <v>1128</v>
      </c>
      <c r="B14" s="3">
        <v>1128</v>
      </c>
      <c r="C14" s="3"/>
      <c r="D14" s="3"/>
      <c r="E14" s="3">
        <v>100</v>
      </c>
      <c r="F14" s="4">
        <v>44354</v>
      </c>
      <c r="G14" s="1" t="s">
        <v>103</v>
      </c>
      <c r="H14" s="10">
        <v>1</v>
      </c>
      <c r="I14" s="3">
        <v>1</v>
      </c>
      <c r="J14" s="8" t="s">
        <v>49</v>
      </c>
      <c r="K14" s="25" t="s">
        <v>13</v>
      </c>
      <c r="L14" s="5">
        <v>41182.44</v>
      </c>
      <c r="M14" s="5">
        <v>41182.44</v>
      </c>
      <c r="N14" s="5"/>
    </row>
    <row r="15" spans="1:14" s="28" customFormat="1" ht="12.75">
      <c r="A15" s="3">
        <v>1129</v>
      </c>
      <c r="B15" s="3">
        <v>1129</v>
      </c>
      <c r="C15" s="3"/>
      <c r="D15" s="3"/>
      <c r="E15" s="3">
        <v>100</v>
      </c>
      <c r="F15" s="4">
        <v>44415</v>
      </c>
      <c r="G15" s="1" t="s">
        <v>103</v>
      </c>
      <c r="H15" s="10">
        <v>2</v>
      </c>
      <c r="I15" s="3">
        <v>1</v>
      </c>
      <c r="J15" s="8" t="s">
        <v>104</v>
      </c>
      <c r="K15" s="25" t="s">
        <v>13</v>
      </c>
      <c r="L15" s="5">
        <v>143800.97</v>
      </c>
      <c r="M15" s="5">
        <v>143800.97</v>
      </c>
      <c r="N15" s="5"/>
    </row>
    <row r="16" spans="1:14" s="28" customFormat="1" ht="12.75">
      <c r="A16" s="3">
        <v>1130</v>
      </c>
      <c r="B16" s="3">
        <v>1130</v>
      </c>
      <c r="C16" s="3"/>
      <c r="D16" s="3"/>
      <c r="E16" s="3">
        <v>100</v>
      </c>
      <c r="F16" s="4">
        <v>44415</v>
      </c>
      <c r="G16" s="1" t="s">
        <v>103</v>
      </c>
      <c r="H16" s="10">
        <v>2</v>
      </c>
      <c r="I16" s="3">
        <v>1</v>
      </c>
      <c r="J16" s="8" t="s">
        <v>104</v>
      </c>
      <c r="K16" s="25" t="s">
        <v>13</v>
      </c>
      <c r="L16" s="5">
        <v>49626.79</v>
      </c>
      <c r="M16" s="5">
        <v>49626.79</v>
      </c>
      <c r="N16" s="5"/>
    </row>
    <row r="17" spans="1:14" s="28" customFormat="1" ht="12.75">
      <c r="A17" s="3">
        <v>1131</v>
      </c>
      <c r="B17" s="3">
        <v>1131</v>
      </c>
      <c r="C17" s="3"/>
      <c r="D17" s="3"/>
      <c r="E17" s="3">
        <v>100</v>
      </c>
      <c r="F17" s="4">
        <v>44415</v>
      </c>
      <c r="G17" s="1" t="s">
        <v>103</v>
      </c>
      <c r="H17" s="10">
        <v>2</v>
      </c>
      <c r="I17" s="3">
        <v>1</v>
      </c>
      <c r="J17" s="1" t="s">
        <v>104</v>
      </c>
      <c r="K17" s="25" t="s">
        <v>13</v>
      </c>
      <c r="L17" s="5">
        <v>69860.901</v>
      </c>
      <c r="M17" s="5">
        <v>69860.901</v>
      </c>
      <c r="N17" s="5"/>
    </row>
    <row r="18" spans="1:14" s="28" customFormat="1" ht="12.75">
      <c r="A18" s="3">
        <v>1132</v>
      </c>
      <c r="B18" s="3">
        <v>1132</v>
      </c>
      <c r="C18" s="3"/>
      <c r="D18" s="3"/>
      <c r="E18" s="3">
        <v>100</v>
      </c>
      <c r="F18" s="4">
        <v>44415</v>
      </c>
      <c r="G18" s="1" t="s">
        <v>103</v>
      </c>
      <c r="H18" s="10">
        <v>2</v>
      </c>
      <c r="I18" s="3">
        <v>1</v>
      </c>
      <c r="J18" s="1" t="s">
        <v>104</v>
      </c>
      <c r="K18" s="25" t="s">
        <v>13</v>
      </c>
      <c r="L18" s="5">
        <v>2082.14</v>
      </c>
      <c r="M18" s="5">
        <v>2082.14</v>
      </c>
      <c r="N18" s="5"/>
    </row>
    <row r="19" spans="1:14" s="28" customFormat="1" ht="12.75">
      <c r="A19" s="3">
        <v>1133</v>
      </c>
      <c r="B19" s="3">
        <v>1133</v>
      </c>
      <c r="C19" s="3"/>
      <c r="D19" s="3"/>
      <c r="E19" s="3">
        <v>100</v>
      </c>
      <c r="F19" s="4">
        <v>44415</v>
      </c>
      <c r="G19" s="1" t="s">
        <v>105</v>
      </c>
      <c r="H19" s="10">
        <v>1</v>
      </c>
      <c r="I19" s="3">
        <v>1</v>
      </c>
      <c r="J19" s="1" t="s">
        <v>49</v>
      </c>
      <c r="K19" s="25" t="s">
        <v>40</v>
      </c>
      <c r="L19" s="5">
        <v>2592</v>
      </c>
      <c r="M19" s="5">
        <v>2592</v>
      </c>
      <c r="N19" s="5"/>
    </row>
    <row r="20" spans="1:14" s="28" customFormat="1" ht="12.75">
      <c r="A20" s="3">
        <v>1134</v>
      </c>
      <c r="B20" s="3">
        <v>1134</v>
      </c>
      <c r="C20" s="3"/>
      <c r="D20" s="3"/>
      <c r="E20" s="3">
        <v>100</v>
      </c>
      <c r="F20" s="4">
        <v>44415</v>
      </c>
      <c r="G20" s="1" t="s">
        <v>106</v>
      </c>
      <c r="H20" s="10">
        <v>2</v>
      </c>
      <c r="I20" s="3">
        <v>1</v>
      </c>
      <c r="J20" s="1" t="s">
        <v>104</v>
      </c>
      <c r="K20" s="25" t="s">
        <v>58</v>
      </c>
      <c r="L20" s="5">
        <v>1206</v>
      </c>
      <c r="M20" s="5">
        <v>1206</v>
      </c>
      <c r="N20" s="5"/>
    </row>
    <row r="21" spans="1:14" s="28" customFormat="1" ht="12.75">
      <c r="A21" s="3">
        <v>1136</v>
      </c>
      <c r="B21" s="3">
        <v>1182</v>
      </c>
      <c r="C21" s="3"/>
      <c r="D21" s="3"/>
      <c r="E21" s="3">
        <v>100</v>
      </c>
      <c r="F21" s="4">
        <v>44415</v>
      </c>
      <c r="G21" s="1" t="s">
        <v>107</v>
      </c>
      <c r="H21" s="10">
        <v>1</v>
      </c>
      <c r="I21" s="3">
        <v>1</v>
      </c>
      <c r="J21" s="1" t="s">
        <v>49</v>
      </c>
      <c r="K21" s="25" t="s">
        <v>45</v>
      </c>
      <c r="L21" s="5">
        <v>343035.27</v>
      </c>
      <c r="M21" s="5">
        <v>343035.27</v>
      </c>
      <c r="N21" s="5"/>
    </row>
    <row r="22" spans="1:15" s="28" customFormat="1" ht="12.75">
      <c r="A22" s="3">
        <v>1141</v>
      </c>
      <c r="B22" s="3">
        <v>1141</v>
      </c>
      <c r="C22" s="3"/>
      <c r="D22" s="3"/>
      <c r="E22" s="3">
        <v>100</v>
      </c>
      <c r="F22" s="4">
        <v>44446</v>
      </c>
      <c r="G22" s="1" t="s">
        <v>108</v>
      </c>
      <c r="H22" s="10">
        <v>1</v>
      </c>
      <c r="I22" s="3">
        <v>1</v>
      </c>
      <c r="J22" s="1" t="s">
        <v>49</v>
      </c>
      <c r="K22" s="25" t="s">
        <v>110</v>
      </c>
      <c r="L22" s="5">
        <v>212262</v>
      </c>
      <c r="M22" s="5">
        <v>212262</v>
      </c>
      <c r="N22" s="5"/>
      <c r="O22" s="29">
        <f>SUM(M22:M33)</f>
        <v>324846.33</v>
      </c>
    </row>
    <row r="23" spans="1:14" s="28" customFormat="1" ht="12.75">
      <c r="A23" s="3">
        <v>1141</v>
      </c>
      <c r="B23" s="3">
        <v>1141</v>
      </c>
      <c r="C23" s="3"/>
      <c r="D23" s="3"/>
      <c r="E23" s="3">
        <v>100</v>
      </c>
      <c r="F23" s="4">
        <v>44446</v>
      </c>
      <c r="G23" s="1" t="s">
        <v>109</v>
      </c>
      <c r="H23" s="10">
        <v>1</v>
      </c>
      <c r="I23" s="3">
        <v>1</v>
      </c>
      <c r="J23" s="1" t="s">
        <v>49</v>
      </c>
      <c r="K23" s="25" t="s">
        <v>15</v>
      </c>
      <c r="L23" s="5">
        <v>15049.38</v>
      </c>
      <c r="M23" s="5">
        <v>15049.38</v>
      </c>
      <c r="N23" s="5"/>
    </row>
    <row r="24" spans="1:14" s="28" customFormat="1" ht="12.75">
      <c r="A24" s="3">
        <v>1141</v>
      </c>
      <c r="B24" s="3">
        <v>1141</v>
      </c>
      <c r="C24" s="3"/>
      <c r="D24" s="3"/>
      <c r="E24" s="3">
        <v>100</v>
      </c>
      <c r="F24" s="4">
        <v>44446</v>
      </c>
      <c r="G24" s="1" t="s">
        <v>108</v>
      </c>
      <c r="H24" s="10">
        <v>1</v>
      </c>
      <c r="I24" s="3">
        <v>1</v>
      </c>
      <c r="J24" s="1" t="s">
        <v>49</v>
      </c>
      <c r="K24" s="25" t="s">
        <v>16</v>
      </c>
      <c r="L24" s="5">
        <v>15070.6</v>
      </c>
      <c r="M24" s="5">
        <v>15070.6</v>
      </c>
      <c r="N24" s="5"/>
    </row>
    <row r="25" spans="1:14" s="28" customFormat="1" ht="12.75">
      <c r="A25" s="3">
        <v>1141</v>
      </c>
      <c r="B25" s="3">
        <v>1141</v>
      </c>
      <c r="C25" s="3"/>
      <c r="D25" s="3"/>
      <c r="E25" s="3">
        <v>100</v>
      </c>
      <c r="F25" s="4">
        <v>44446</v>
      </c>
      <c r="G25" s="1" t="s">
        <v>108</v>
      </c>
      <c r="H25" s="10">
        <v>1</v>
      </c>
      <c r="I25" s="3">
        <v>1</v>
      </c>
      <c r="J25" s="8" t="s">
        <v>49</v>
      </c>
      <c r="K25" s="25" t="s">
        <v>17</v>
      </c>
      <c r="L25" s="5">
        <v>1726.35</v>
      </c>
      <c r="M25" s="5">
        <v>1726.35</v>
      </c>
      <c r="N25" s="5"/>
    </row>
    <row r="26" spans="1:14" s="28" customFormat="1" ht="12.75">
      <c r="A26" s="3">
        <v>1141</v>
      </c>
      <c r="B26" s="3">
        <v>1141</v>
      </c>
      <c r="C26" s="3"/>
      <c r="D26" s="3"/>
      <c r="E26" s="3">
        <v>100</v>
      </c>
      <c r="F26" s="4">
        <v>44446</v>
      </c>
      <c r="G26" s="1" t="s">
        <v>108</v>
      </c>
      <c r="H26" s="10">
        <v>1</v>
      </c>
      <c r="I26" s="3">
        <v>2</v>
      </c>
      <c r="J26" s="8" t="s">
        <v>97</v>
      </c>
      <c r="K26" s="25" t="s">
        <v>46</v>
      </c>
      <c r="L26" s="5">
        <v>25000</v>
      </c>
      <c r="M26" s="5">
        <v>25000</v>
      </c>
      <c r="N26" s="5"/>
    </row>
    <row r="27" spans="1:14" s="28" customFormat="1" ht="12.75">
      <c r="A27" s="3">
        <v>1141</v>
      </c>
      <c r="B27" s="3">
        <v>1141</v>
      </c>
      <c r="C27" s="3"/>
      <c r="D27" s="3"/>
      <c r="E27" s="3">
        <v>100</v>
      </c>
      <c r="F27" s="4">
        <v>44446</v>
      </c>
      <c r="G27" s="1" t="s">
        <v>108</v>
      </c>
      <c r="H27" s="10">
        <v>1</v>
      </c>
      <c r="I27" s="3">
        <v>2</v>
      </c>
      <c r="J27" s="8" t="s">
        <v>97</v>
      </c>
      <c r="K27" s="25" t="s">
        <v>15</v>
      </c>
      <c r="L27" s="5">
        <v>1772.5</v>
      </c>
      <c r="M27" s="5">
        <v>1772.5</v>
      </c>
      <c r="N27" s="5"/>
    </row>
    <row r="28" spans="1:14" s="28" customFormat="1" ht="12.75">
      <c r="A28" s="3">
        <v>1141</v>
      </c>
      <c r="B28" s="3">
        <v>1141</v>
      </c>
      <c r="C28" s="3"/>
      <c r="D28" s="3"/>
      <c r="E28" s="3">
        <v>100</v>
      </c>
      <c r="F28" s="4">
        <v>44446</v>
      </c>
      <c r="G28" s="1" t="s">
        <v>108</v>
      </c>
      <c r="H28" s="10">
        <v>1</v>
      </c>
      <c r="I28" s="3">
        <v>2</v>
      </c>
      <c r="J28" s="8" t="s">
        <v>97</v>
      </c>
      <c r="K28" s="25" t="s">
        <v>16</v>
      </c>
      <c r="L28" s="5">
        <v>1775</v>
      </c>
      <c r="M28" s="5">
        <v>1775</v>
      </c>
      <c r="N28" s="5"/>
    </row>
    <row r="29" spans="1:14" s="28" customFormat="1" ht="12.75">
      <c r="A29" s="3">
        <v>1141</v>
      </c>
      <c r="B29" s="3">
        <v>1141</v>
      </c>
      <c r="C29" s="3"/>
      <c r="D29" s="3"/>
      <c r="E29" s="3">
        <v>100</v>
      </c>
      <c r="F29" s="4">
        <v>44446</v>
      </c>
      <c r="G29" s="1" t="s">
        <v>108</v>
      </c>
      <c r="H29" s="10">
        <v>1</v>
      </c>
      <c r="I29" s="3">
        <v>2</v>
      </c>
      <c r="J29" s="1" t="s">
        <v>97</v>
      </c>
      <c r="K29" s="25" t="s">
        <v>17</v>
      </c>
      <c r="L29" s="5">
        <v>287.5</v>
      </c>
      <c r="M29" s="5">
        <v>287.5</v>
      </c>
      <c r="N29" s="5"/>
    </row>
    <row r="30" spans="1:14" s="28" customFormat="1" ht="12.75">
      <c r="A30" s="3">
        <v>1141</v>
      </c>
      <c r="B30" s="3">
        <v>1141</v>
      </c>
      <c r="C30" s="3"/>
      <c r="D30" s="3"/>
      <c r="E30" s="3">
        <v>100</v>
      </c>
      <c r="F30" s="4">
        <v>44446</v>
      </c>
      <c r="G30" s="1" t="s">
        <v>108</v>
      </c>
      <c r="H30" s="10">
        <v>1</v>
      </c>
      <c r="I30" s="3">
        <v>4</v>
      </c>
      <c r="J30" s="1" t="s">
        <v>111</v>
      </c>
      <c r="K30" s="25" t="s">
        <v>46</v>
      </c>
      <c r="L30" s="5">
        <v>45000</v>
      </c>
      <c r="M30" s="5">
        <v>45000</v>
      </c>
      <c r="N30" s="5"/>
    </row>
    <row r="31" spans="1:14" s="28" customFormat="1" ht="12.75">
      <c r="A31" s="3">
        <v>1141</v>
      </c>
      <c r="B31" s="3">
        <v>1141</v>
      </c>
      <c r="C31" s="3"/>
      <c r="D31" s="3"/>
      <c r="E31" s="3">
        <v>100</v>
      </c>
      <c r="F31" s="4">
        <v>44446</v>
      </c>
      <c r="G31" s="1" t="s">
        <v>108</v>
      </c>
      <c r="H31" s="10">
        <v>1</v>
      </c>
      <c r="I31" s="3">
        <v>4</v>
      </c>
      <c r="J31" s="1" t="s">
        <v>111</v>
      </c>
      <c r="K31" s="25" t="s">
        <v>15</v>
      </c>
      <c r="L31" s="5">
        <v>3190.5</v>
      </c>
      <c r="M31" s="5">
        <v>3190.5</v>
      </c>
      <c r="N31" s="5"/>
    </row>
    <row r="32" spans="1:15" s="28" customFormat="1" ht="12.75">
      <c r="A32" s="3">
        <v>1141</v>
      </c>
      <c r="B32" s="3">
        <v>1141</v>
      </c>
      <c r="C32" s="3"/>
      <c r="D32" s="3"/>
      <c r="E32" s="3">
        <v>100</v>
      </c>
      <c r="F32" s="4">
        <v>44446</v>
      </c>
      <c r="G32" s="1" t="s">
        <v>108</v>
      </c>
      <c r="H32" s="10">
        <v>1</v>
      </c>
      <c r="I32" s="3">
        <v>4</v>
      </c>
      <c r="J32" s="1" t="s">
        <v>111</v>
      </c>
      <c r="K32" s="25" t="s">
        <v>16</v>
      </c>
      <c r="L32" s="5">
        <v>3195</v>
      </c>
      <c r="M32" s="5">
        <v>3195</v>
      </c>
      <c r="N32" s="5"/>
      <c r="O32" s="29"/>
    </row>
    <row r="33" spans="1:14" s="28" customFormat="1" ht="12.75">
      <c r="A33" s="3">
        <v>1141</v>
      </c>
      <c r="B33" s="3">
        <v>1141</v>
      </c>
      <c r="C33" s="3"/>
      <c r="D33" s="3"/>
      <c r="E33" s="3">
        <v>100</v>
      </c>
      <c r="F33" s="4">
        <v>44446</v>
      </c>
      <c r="G33" s="1" t="s">
        <v>112</v>
      </c>
      <c r="H33" s="10">
        <v>1</v>
      </c>
      <c r="I33" s="3">
        <v>4</v>
      </c>
      <c r="J33" s="1" t="s">
        <v>111</v>
      </c>
      <c r="K33" s="25" t="s">
        <v>17</v>
      </c>
      <c r="L33" s="5">
        <v>517.5</v>
      </c>
      <c r="M33" s="5">
        <v>517.5</v>
      </c>
      <c r="N33" s="5"/>
    </row>
    <row r="34" spans="1:15" s="28" customFormat="1" ht="12.75">
      <c r="A34" s="3">
        <v>1143</v>
      </c>
      <c r="B34" s="3">
        <v>1143</v>
      </c>
      <c r="C34" s="3"/>
      <c r="D34" s="3"/>
      <c r="E34" s="3">
        <v>100</v>
      </c>
      <c r="F34" s="4">
        <v>44446</v>
      </c>
      <c r="G34" s="1" t="s">
        <v>113</v>
      </c>
      <c r="H34" s="10">
        <v>1</v>
      </c>
      <c r="I34" s="3">
        <v>1</v>
      </c>
      <c r="J34" s="1" t="s">
        <v>49</v>
      </c>
      <c r="K34" s="25" t="s">
        <v>12</v>
      </c>
      <c r="L34" s="5">
        <v>279267.79</v>
      </c>
      <c r="M34" s="5">
        <v>279267.79</v>
      </c>
      <c r="N34" s="5"/>
      <c r="O34" s="29">
        <f>SUM(M34:M37)</f>
        <v>321744.58</v>
      </c>
    </row>
    <row r="35" spans="1:14" s="28" customFormat="1" ht="12.75">
      <c r="A35" s="3">
        <v>1143</v>
      </c>
      <c r="B35" s="3">
        <v>1143</v>
      </c>
      <c r="C35" s="3"/>
      <c r="D35" s="3"/>
      <c r="E35" s="3">
        <v>100</v>
      </c>
      <c r="F35" s="4">
        <v>44446</v>
      </c>
      <c r="G35" s="1" t="s">
        <v>114</v>
      </c>
      <c r="H35" s="10">
        <v>1</v>
      </c>
      <c r="I35" s="3">
        <v>1</v>
      </c>
      <c r="J35" s="1" t="s">
        <v>49</v>
      </c>
      <c r="K35" s="25" t="s">
        <v>15</v>
      </c>
      <c r="L35" s="5">
        <v>19800.09</v>
      </c>
      <c r="M35" s="5">
        <v>19800.09</v>
      </c>
      <c r="N35" s="5"/>
    </row>
    <row r="36" spans="1:14" s="28" customFormat="1" ht="12.75">
      <c r="A36" s="3">
        <v>1143</v>
      </c>
      <c r="B36" s="3">
        <v>1143</v>
      </c>
      <c r="C36" s="3"/>
      <c r="D36" s="3"/>
      <c r="E36" s="3">
        <v>100</v>
      </c>
      <c r="F36" s="4">
        <v>44446</v>
      </c>
      <c r="G36" s="1" t="s">
        <v>114</v>
      </c>
      <c r="H36" s="10">
        <v>1</v>
      </c>
      <c r="I36" s="3">
        <v>1</v>
      </c>
      <c r="J36" s="1" t="s">
        <v>49</v>
      </c>
      <c r="K36" s="25" t="s">
        <v>16</v>
      </c>
      <c r="L36" s="5">
        <v>19828.02</v>
      </c>
      <c r="M36" s="5">
        <v>19828.02</v>
      </c>
      <c r="N36" s="5"/>
    </row>
    <row r="37" spans="1:14" s="28" customFormat="1" ht="12.75">
      <c r="A37" s="3">
        <v>1143</v>
      </c>
      <c r="B37" s="3">
        <v>1143</v>
      </c>
      <c r="C37" s="3"/>
      <c r="D37" s="3"/>
      <c r="E37" s="3">
        <v>100</v>
      </c>
      <c r="F37" s="4">
        <v>44446</v>
      </c>
      <c r="G37" s="1" t="s">
        <v>114</v>
      </c>
      <c r="H37" s="10">
        <v>1</v>
      </c>
      <c r="I37" s="3">
        <v>1</v>
      </c>
      <c r="J37" s="1" t="s">
        <v>49</v>
      </c>
      <c r="K37" s="25" t="s">
        <v>17</v>
      </c>
      <c r="L37" s="5">
        <v>2848.68</v>
      </c>
      <c r="M37" s="5">
        <v>2848.68</v>
      </c>
      <c r="N37" s="5"/>
    </row>
    <row r="38" spans="1:14" s="28" customFormat="1" ht="12.75">
      <c r="A38" s="3">
        <v>1146</v>
      </c>
      <c r="B38" s="3">
        <v>1146</v>
      </c>
      <c r="C38" s="3"/>
      <c r="D38" s="3"/>
      <c r="E38" s="3">
        <v>100</v>
      </c>
      <c r="F38" s="4">
        <v>44446</v>
      </c>
      <c r="G38" s="1" t="s">
        <v>25</v>
      </c>
      <c r="H38" s="10">
        <v>2</v>
      </c>
      <c r="I38" s="3">
        <v>1</v>
      </c>
      <c r="J38" s="1" t="s">
        <v>28</v>
      </c>
      <c r="K38" s="6" t="s">
        <v>23</v>
      </c>
      <c r="L38" s="5">
        <v>190000</v>
      </c>
      <c r="M38" s="5">
        <v>190000</v>
      </c>
      <c r="N38" s="5"/>
    </row>
    <row r="39" spans="1:15" s="28" customFormat="1" ht="12.75">
      <c r="A39" s="3">
        <v>1150</v>
      </c>
      <c r="B39" s="3">
        <v>1150</v>
      </c>
      <c r="C39" s="3"/>
      <c r="D39" s="3"/>
      <c r="E39" s="3">
        <v>100</v>
      </c>
      <c r="F39" s="4">
        <v>44446</v>
      </c>
      <c r="G39" s="1" t="s">
        <v>108</v>
      </c>
      <c r="H39" s="10">
        <v>1</v>
      </c>
      <c r="I39" s="3">
        <v>1</v>
      </c>
      <c r="J39" s="1" t="s">
        <v>49</v>
      </c>
      <c r="K39" s="25" t="s">
        <v>14</v>
      </c>
      <c r="L39" s="5">
        <v>1511616.22</v>
      </c>
      <c r="M39" s="5">
        <v>1511616.22</v>
      </c>
      <c r="N39" s="5"/>
      <c r="O39" s="29">
        <f>SUM(M39:M58)</f>
        <v>19086477.11</v>
      </c>
    </row>
    <row r="40" spans="1:14" s="28" customFormat="1" ht="12.75">
      <c r="A40" s="3">
        <v>1150</v>
      </c>
      <c r="B40" s="3">
        <v>1150</v>
      </c>
      <c r="C40" s="3"/>
      <c r="D40" s="3"/>
      <c r="E40" s="3">
        <v>100</v>
      </c>
      <c r="F40" s="4">
        <v>44446</v>
      </c>
      <c r="G40" s="1" t="s">
        <v>108</v>
      </c>
      <c r="H40" s="10">
        <v>1</v>
      </c>
      <c r="I40" s="3">
        <v>1</v>
      </c>
      <c r="J40" s="1" t="s">
        <v>49</v>
      </c>
      <c r="K40" s="25" t="s">
        <v>15</v>
      </c>
      <c r="L40" s="5">
        <v>99716.35</v>
      </c>
      <c r="M40" s="5">
        <v>99716.35</v>
      </c>
      <c r="N40" s="5"/>
    </row>
    <row r="41" spans="1:14" s="28" customFormat="1" ht="12.75">
      <c r="A41" s="3">
        <v>1150</v>
      </c>
      <c r="B41" s="3">
        <v>1150</v>
      </c>
      <c r="C41" s="3"/>
      <c r="D41" s="3"/>
      <c r="E41" s="3">
        <v>100</v>
      </c>
      <c r="F41" s="4">
        <v>44446</v>
      </c>
      <c r="G41" s="1" t="s">
        <v>108</v>
      </c>
      <c r="H41" s="10">
        <v>1</v>
      </c>
      <c r="I41" s="3">
        <v>1</v>
      </c>
      <c r="J41" s="1" t="s">
        <v>49</v>
      </c>
      <c r="K41" s="25" t="s">
        <v>16</v>
      </c>
      <c r="L41" s="5">
        <v>107324.75</v>
      </c>
      <c r="M41" s="5">
        <v>107324.75</v>
      </c>
      <c r="N41" s="5"/>
    </row>
    <row r="42" spans="1:14" s="28" customFormat="1" ht="12.75">
      <c r="A42" s="3">
        <v>1150</v>
      </c>
      <c r="B42" s="3">
        <v>1150</v>
      </c>
      <c r="C42" s="3"/>
      <c r="D42" s="3"/>
      <c r="E42" s="3">
        <v>100</v>
      </c>
      <c r="F42" s="4">
        <v>44446</v>
      </c>
      <c r="G42" s="9" t="s">
        <v>108</v>
      </c>
      <c r="H42" s="10">
        <v>1</v>
      </c>
      <c r="I42" s="3">
        <v>1</v>
      </c>
      <c r="J42" s="1" t="s">
        <v>49</v>
      </c>
      <c r="K42" s="6" t="s">
        <v>17</v>
      </c>
      <c r="L42" s="5">
        <v>13596.82</v>
      </c>
      <c r="M42" s="5">
        <v>13596.82</v>
      </c>
      <c r="N42" s="5"/>
    </row>
    <row r="43" spans="1:14" s="28" customFormat="1" ht="12.75">
      <c r="A43" s="3">
        <v>1150</v>
      </c>
      <c r="B43" s="3">
        <v>1150</v>
      </c>
      <c r="C43" s="3"/>
      <c r="D43" s="3"/>
      <c r="E43" s="3">
        <v>100</v>
      </c>
      <c r="F43" s="4">
        <v>44446</v>
      </c>
      <c r="G43" s="9" t="s">
        <v>108</v>
      </c>
      <c r="H43" s="10">
        <v>2</v>
      </c>
      <c r="I43" s="3">
        <v>1</v>
      </c>
      <c r="J43" s="8" t="s">
        <v>104</v>
      </c>
      <c r="K43" s="6" t="s">
        <v>14</v>
      </c>
      <c r="L43" s="5">
        <v>2456424.62</v>
      </c>
      <c r="M43" s="5">
        <v>2456424.62</v>
      </c>
      <c r="N43" s="5"/>
    </row>
    <row r="44" spans="1:14" s="28" customFormat="1" ht="12.75">
      <c r="A44" s="3">
        <v>1150</v>
      </c>
      <c r="B44" s="3">
        <v>1150</v>
      </c>
      <c r="C44" s="3"/>
      <c r="D44" s="3"/>
      <c r="E44" s="3">
        <v>100</v>
      </c>
      <c r="F44" s="4">
        <v>44446</v>
      </c>
      <c r="G44" s="9" t="s">
        <v>108</v>
      </c>
      <c r="H44" s="10">
        <v>2</v>
      </c>
      <c r="I44" s="3">
        <v>1</v>
      </c>
      <c r="J44" s="8" t="s">
        <v>104</v>
      </c>
      <c r="K44" s="6" t="s">
        <v>15</v>
      </c>
      <c r="L44" s="5">
        <v>174160.55</v>
      </c>
      <c r="M44" s="5">
        <v>174160.55</v>
      </c>
      <c r="N44" s="5"/>
    </row>
    <row r="45" spans="1:14" s="28" customFormat="1" ht="12.75">
      <c r="A45" s="3">
        <v>1150</v>
      </c>
      <c r="B45" s="3">
        <v>1150</v>
      </c>
      <c r="C45" s="3"/>
      <c r="D45" s="3"/>
      <c r="E45" s="3">
        <v>100</v>
      </c>
      <c r="F45" s="4">
        <v>44446</v>
      </c>
      <c r="G45" s="9" t="s">
        <v>108</v>
      </c>
      <c r="H45" s="10">
        <v>2</v>
      </c>
      <c r="I45" s="3">
        <v>1</v>
      </c>
      <c r="J45" s="1" t="s">
        <v>104</v>
      </c>
      <c r="K45" s="6" t="s">
        <v>16</v>
      </c>
      <c r="L45" s="5">
        <v>174406.14</v>
      </c>
      <c r="M45" s="5">
        <v>174406.14</v>
      </c>
      <c r="N45" s="5"/>
    </row>
    <row r="46" spans="1:14" s="28" customFormat="1" ht="12.75">
      <c r="A46" s="3">
        <v>1150</v>
      </c>
      <c r="B46" s="3">
        <v>1150</v>
      </c>
      <c r="C46" s="3"/>
      <c r="D46" s="3"/>
      <c r="E46" s="3">
        <v>100</v>
      </c>
      <c r="F46" s="4">
        <v>44446</v>
      </c>
      <c r="G46" s="9" t="s">
        <v>108</v>
      </c>
      <c r="H46" s="10">
        <v>2</v>
      </c>
      <c r="I46" s="3">
        <v>1</v>
      </c>
      <c r="J46" s="8" t="s">
        <v>104</v>
      </c>
      <c r="K46" s="6" t="s">
        <v>17</v>
      </c>
      <c r="L46" s="5">
        <v>27891.58</v>
      </c>
      <c r="M46" s="5">
        <v>27891.58</v>
      </c>
      <c r="N46" s="5"/>
    </row>
    <row r="47" spans="1:14" s="28" customFormat="1" ht="12.75">
      <c r="A47" s="3">
        <v>1150</v>
      </c>
      <c r="B47" s="3">
        <v>1150</v>
      </c>
      <c r="C47" s="3"/>
      <c r="D47" s="3"/>
      <c r="E47" s="3">
        <v>100</v>
      </c>
      <c r="F47" s="4">
        <v>44446</v>
      </c>
      <c r="G47" s="9" t="s">
        <v>108</v>
      </c>
      <c r="H47" s="10">
        <v>1</v>
      </c>
      <c r="I47" s="3">
        <v>2</v>
      </c>
      <c r="J47" s="1" t="s">
        <v>97</v>
      </c>
      <c r="K47" s="6" t="s">
        <v>14</v>
      </c>
      <c r="L47" s="5">
        <v>9285067.5</v>
      </c>
      <c r="M47" s="5">
        <v>9285067.5</v>
      </c>
      <c r="N47" s="5"/>
    </row>
    <row r="48" spans="1:14" s="28" customFormat="1" ht="12.75">
      <c r="A48" s="3">
        <v>1150</v>
      </c>
      <c r="B48" s="3">
        <v>1150</v>
      </c>
      <c r="C48" s="3"/>
      <c r="D48" s="3"/>
      <c r="E48" s="3">
        <v>100</v>
      </c>
      <c r="F48" s="4">
        <v>44446</v>
      </c>
      <c r="G48" s="9" t="s">
        <v>108</v>
      </c>
      <c r="H48" s="10">
        <v>1</v>
      </c>
      <c r="I48" s="3">
        <v>2</v>
      </c>
      <c r="J48" s="8" t="s">
        <v>97</v>
      </c>
      <c r="K48" s="6" t="s">
        <v>15</v>
      </c>
      <c r="L48" s="5">
        <v>658311.29</v>
      </c>
      <c r="M48" s="5">
        <v>658311.29</v>
      </c>
      <c r="N48" s="5"/>
    </row>
    <row r="49" spans="1:14" s="28" customFormat="1" ht="12.75">
      <c r="A49" s="3">
        <v>1150</v>
      </c>
      <c r="B49" s="3">
        <v>1150</v>
      </c>
      <c r="C49" s="3"/>
      <c r="D49" s="3"/>
      <c r="E49" s="3">
        <v>100</v>
      </c>
      <c r="F49" s="4">
        <v>44446</v>
      </c>
      <c r="G49" s="1" t="s">
        <v>108</v>
      </c>
      <c r="H49" s="10">
        <v>1</v>
      </c>
      <c r="I49" s="3">
        <v>2</v>
      </c>
      <c r="J49" s="8" t="s">
        <v>97</v>
      </c>
      <c r="K49" s="6" t="s">
        <v>16</v>
      </c>
      <c r="L49" s="5">
        <v>659239.79</v>
      </c>
      <c r="M49" s="5">
        <v>659239.79</v>
      </c>
      <c r="N49" s="5"/>
    </row>
    <row r="50" spans="1:14" s="28" customFormat="1" ht="12.75">
      <c r="A50" s="3">
        <v>1150</v>
      </c>
      <c r="B50" s="3">
        <v>1150</v>
      </c>
      <c r="C50" s="3"/>
      <c r="D50" s="3"/>
      <c r="E50" s="3">
        <v>100</v>
      </c>
      <c r="F50" s="4">
        <v>44446</v>
      </c>
      <c r="G50" s="1" t="s">
        <v>108</v>
      </c>
      <c r="H50" s="10">
        <v>1</v>
      </c>
      <c r="I50" s="3">
        <v>2</v>
      </c>
      <c r="J50" s="8" t="s">
        <v>97</v>
      </c>
      <c r="K50" s="6" t="s">
        <v>17</v>
      </c>
      <c r="L50" s="5">
        <v>76860.96</v>
      </c>
      <c r="M50" s="5">
        <v>76860.96</v>
      </c>
      <c r="N50" s="5"/>
    </row>
    <row r="51" spans="1:14" s="28" customFormat="1" ht="12.75">
      <c r="A51" s="3">
        <v>1150</v>
      </c>
      <c r="B51" s="3">
        <v>1150</v>
      </c>
      <c r="C51" s="3"/>
      <c r="D51" s="3"/>
      <c r="E51" s="3">
        <v>100</v>
      </c>
      <c r="F51" s="4">
        <v>44446</v>
      </c>
      <c r="G51" s="1" t="s">
        <v>108</v>
      </c>
      <c r="H51" s="10">
        <v>1</v>
      </c>
      <c r="I51" s="3">
        <v>3</v>
      </c>
      <c r="J51" s="8" t="s">
        <v>115</v>
      </c>
      <c r="K51" s="25" t="s">
        <v>14</v>
      </c>
      <c r="L51" s="5">
        <v>3010129.94</v>
      </c>
      <c r="M51" s="5">
        <v>3010129.94</v>
      </c>
      <c r="N51" s="5"/>
    </row>
    <row r="52" spans="1:14" s="28" customFormat="1" ht="12.75">
      <c r="A52" s="3">
        <v>1150</v>
      </c>
      <c r="B52" s="3">
        <v>1150</v>
      </c>
      <c r="C52" s="3"/>
      <c r="D52" s="3"/>
      <c r="E52" s="3">
        <v>100</v>
      </c>
      <c r="F52" s="4">
        <v>44446</v>
      </c>
      <c r="G52" s="1" t="s">
        <v>108</v>
      </c>
      <c r="H52" s="10">
        <v>1</v>
      </c>
      <c r="I52" s="3">
        <v>3</v>
      </c>
      <c r="J52" s="8" t="s">
        <v>115</v>
      </c>
      <c r="K52" s="25" t="s">
        <v>15</v>
      </c>
      <c r="L52" s="5">
        <v>213418.27</v>
      </c>
      <c r="M52" s="5">
        <v>213418.27</v>
      </c>
      <c r="N52" s="5"/>
    </row>
    <row r="53" spans="1:14" s="28" customFormat="1" ht="12.75">
      <c r="A53" s="3">
        <v>1150</v>
      </c>
      <c r="B53" s="3">
        <v>1150</v>
      </c>
      <c r="C53" s="3"/>
      <c r="D53" s="3"/>
      <c r="E53" s="3">
        <v>100</v>
      </c>
      <c r="F53" s="4">
        <v>44446</v>
      </c>
      <c r="G53" s="1" t="s">
        <v>108</v>
      </c>
      <c r="H53" s="10">
        <v>1</v>
      </c>
      <c r="I53" s="3">
        <v>3</v>
      </c>
      <c r="J53" s="8" t="s">
        <v>115</v>
      </c>
      <c r="K53" s="25" t="s">
        <v>16</v>
      </c>
      <c r="L53" s="5">
        <v>213719.23</v>
      </c>
      <c r="M53" s="5">
        <v>213719.23</v>
      </c>
      <c r="N53" s="5"/>
    </row>
    <row r="54" spans="1:14" s="28" customFormat="1" ht="12.75">
      <c r="A54" s="3">
        <v>1150</v>
      </c>
      <c r="B54" s="3">
        <v>1150</v>
      </c>
      <c r="C54" s="3"/>
      <c r="D54" s="3"/>
      <c r="E54" s="3">
        <v>100</v>
      </c>
      <c r="F54" s="4">
        <v>44446</v>
      </c>
      <c r="G54" s="1" t="s">
        <v>108</v>
      </c>
      <c r="H54" s="10">
        <v>1</v>
      </c>
      <c r="I54" s="3">
        <v>3</v>
      </c>
      <c r="J54" s="8" t="s">
        <v>115</v>
      </c>
      <c r="K54" s="25" t="s">
        <v>17</v>
      </c>
      <c r="L54" s="5">
        <v>34078.38</v>
      </c>
      <c r="M54" s="5">
        <v>34078.38</v>
      </c>
      <c r="N54" s="5"/>
    </row>
    <row r="55" spans="1:14" s="28" customFormat="1" ht="12.75">
      <c r="A55" s="3">
        <v>1150</v>
      </c>
      <c r="B55" s="3">
        <v>1150</v>
      </c>
      <c r="C55" s="3"/>
      <c r="D55" s="3"/>
      <c r="E55" s="3">
        <v>100</v>
      </c>
      <c r="F55" s="4">
        <v>44446</v>
      </c>
      <c r="G55" s="1" t="s">
        <v>108</v>
      </c>
      <c r="H55" s="10">
        <v>1</v>
      </c>
      <c r="I55" s="3">
        <v>4</v>
      </c>
      <c r="J55" s="1" t="s">
        <v>111</v>
      </c>
      <c r="K55" s="25" t="s">
        <v>14</v>
      </c>
      <c r="L55" s="5">
        <v>321236.94</v>
      </c>
      <c r="M55" s="5">
        <v>321236.94</v>
      </c>
      <c r="N55" s="5"/>
    </row>
    <row r="56" spans="1:14" s="28" customFormat="1" ht="12.75">
      <c r="A56" s="3">
        <v>1150</v>
      </c>
      <c r="B56" s="3">
        <v>1150</v>
      </c>
      <c r="C56" s="3"/>
      <c r="D56" s="3"/>
      <c r="E56" s="3">
        <v>100</v>
      </c>
      <c r="F56" s="4">
        <v>44446</v>
      </c>
      <c r="G56" s="1" t="s">
        <v>108</v>
      </c>
      <c r="H56" s="10">
        <v>1</v>
      </c>
      <c r="I56" s="3">
        <v>4</v>
      </c>
      <c r="J56" s="1" t="s">
        <v>111</v>
      </c>
      <c r="K56" s="25" t="s">
        <v>15</v>
      </c>
      <c r="L56" s="5">
        <v>22775.72</v>
      </c>
      <c r="M56" s="5">
        <v>22775.72</v>
      </c>
      <c r="N56" s="5"/>
    </row>
    <row r="57" spans="1:14" s="28" customFormat="1" ht="12.75">
      <c r="A57" s="3">
        <v>1150</v>
      </c>
      <c r="B57" s="3">
        <v>1150</v>
      </c>
      <c r="C57" s="3"/>
      <c r="D57" s="3"/>
      <c r="E57" s="3">
        <v>100</v>
      </c>
      <c r="F57" s="4">
        <v>44446</v>
      </c>
      <c r="G57" s="1" t="s">
        <v>108</v>
      </c>
      <c r="H57" s="10">
        <v>1</v>
      </c>
      <c r="I57" s="3">
        <v>4</v>
      </c>
      <c r="J57" s="1" t="s">
        <v>111</v>
      </c>
      <c r="K57" s="25" t="s">
        <v>16</v>
      </c>
      <c r="L57" s="5">
        <v>22807.83</v>
      </c>
      <c r="M57" s="5">
        <v>22807.83</v>
      </c>
      <c r="N57" s="5"/>
    </row>
    <row r="58" spans="1:14" s="28" customFormat="1" ht="12.75">
      <c r="A58" s="3">
        <v>1150</v>
      </c>
      <c r="B58" s="3">
        <v>1150</v>
      </c>
      <c r="C58" s="3"/>
      <c r="D58" s="3"/>
      <c r="E58" s="3">
        <v>100</v>
      </c>
      <c r="F58" s="4">
        <v>44446</v>
      </c>
      <c r="G58" s="1" t="s">
        <v>108</v>
      </c>
      <c r="H58" s="10">
        <v>1</v>
      </c>
      <c r="I58" s="3">
        <v>4</v>
      </c>
      <c r="J58" s="1" t="s">
        <v>111</v>
      </c>
      <c r="K58" s="25" t="s">
        <v>17</v>
      </c>
      <c r="L58" s="5">
        <v>3694.23</v>
      </c>
      <c r="M58" s="5">
        <v>3694.23</v>
      </c>
      <c r="N58" s="5"/>
    </row>
    <row r="59" spans="1:14" s="28" customFormat="1" ht="12.75">
      <c r="A59" s="3">
        <v>1164</v>
      </c>
      <c r="B59" s="3">
        <v>1164</v>
      </c>
      <c r="C59" s="3"/>
      <c r="D59" s="3"/>
      <c r="E59" s="3">
        <v>100</v>
      </c>
      <c r="F59" s="4" t="s">
        <v>116</v>
      </c>
      <c r="G59" s="1" t="s">
        <v>117</v>
      </c>
      <c r="H59" s="10">
        <v>1</v>
      </c>
      <c r="I59" s="3">
        <v>3</v>
      </c>
      <c r="J59" s="1" t="s">
        <v>115</v>
      </c>
      <c r="K59" s="25" t="s">
        <v>14</v>
      </c>
      <c r="L59" s="5">
        <v>20000</v>
      </c>
      <c r="M59" s="5">
        <v>20000</v>
      </c>
      <c r="N59" s="5"/>
    </row>
    <row r="60" spans="1:14" s="28" customFormat="1" ht="12.75">
      <c r="A60" s="3">
        <v>1164</v>
      </c>
      <c r="B60" s="3">
        <v>1164</v>
      </c>
      <c r="C60" s="3"/>
      <c r="D60" s="3"/>
      <c r="E60" s="3">
        <v>100</v>
      </c>
      <c r="F60" s="4" t="s">
        <v>116</v>
      </c>
      <c r="G60" s="1" t="s">
        <v>117</v>
      </c>
      <c r="H60" s="10">
        <v>1</v>
      </c>
      <c r="I60" s="3">
        <v>3</v>
      </c>
      <c r="J60" s="1" t="s">
        <v>115</v>
      </c>
      <c r="K60" s="25" t="s">
        <v>15</v>
      </c>
      <c r="L60" s="5">
        <v>1418</v>
      </c>
      <c r="M60" s="5">
        <v>1418</v>
      </c>
      <c r="N60" s="5"/>
    </row>
    <row r="61" spans="1:14" s="28" customFormat="1" ht="12.75">
      <c r="A61" s="3">
        <v>1164</v>
      </c>
      <c r="B61" s="3">
        <v>1164</v>
      </c>
      <c r="C61" s="3"/>
      <c r="D61" s="3"/>
      <c r="E61" s="3">
        <v>100</v>
      </c>
      <c r="F61" s="4" t="s">
        <v>116</v>
      </c>
      <c r="G61" s="1" t="s">
        <v>117</v>
      </c>
      <c r="H61" s="10">
        <v>1</v>
      </c>
      <c r="I61" s="3">
        <v>3</v>
      </c>
      <c r="J61" s="1" t="s">
        <v>115</v>
      </c>
      <c r="K61" s="25" t="s">
        <v>16</v>
      </c>
      <c r="L61" s="5">
        <v>1420</v>
      </c>
      <c r="M61" s="5">
        <v>1420</v>
      </c>
      <c r="N61" s="5"/>
    </row>
    <row r="62" spans="1:14" s="28" customFormat="1" ht="12.75">
      <c r="A62" s="3">
        <v>1164</v>
      </c>
      <c r="B62" s="3">
        <v>1164</v>
      </c>
      <c r="C62" s="3"/>
      <c r="D62" s="3"/>
      <c r="E62" s="3">
        <v>100</v>
      </c>
      <c r="F62" s="4" t="s">
        <v>116</v>
      </c>
      <c r="G62" s="1" t="s">
        <v>117</v>
      </c>
      <c r="H62" s="10">
        <v>1</v>
      </c>
      <c r="I62" s="3">
        <v>3</v>
      </c>
      <c r="J62" s="1" t="s">
        <v>115</v>
      </c>
      <c r="K62" s="25" t="s">
        <v>17</v>
      </c>
      <c r="L62" s="5">
        <v>230</v>
      </c>
      <c r="M62" s="5">
        <v>230</v>
      </c>
      <c r="N62" s="5"/>
    </row>
    <row r="63" spans="1:14" s="28" customFormat="1" ht="12.75">
      <c r="A63" s="3">
        <v>1175</v>
      </c>
      <c r="B63" s="3">
        <v>1237</v>
      </c>
      <c r="C63" s="3"/>
      <c r="D63" s="3"/>
      <c r="E63" s="3">
        <v>100</v>
      </c>
      <c r="F63" s="4" t="s">
        <v>118</v>
      </c>
      <c r="G63" s="1" t="s">
        <v>119</v>
      </c>
      <c r="H63" s="10">
        <v>2</v>
      </c>
      <c r="I63" s="3">
        <v>1</v>
      </c>
      <c r="J63" s="1" t="s">
        <v>104</v>
      </c>
      <c r="K63" s="25" t="s">
        <v>120</v>
      </c>
      <c r="L63" s="5">
        <v>396850</v>
      </c>
      <c r="M63" s="5"/>
      <c r="N63" s="5"/>
    </row>
    <row r="64" spans="1:14" s="28" customFormat="1" ht="12.75">
      <c r="A64" s="3">
        <v>1176</v>
      </c>
      <c r="B64" s="3">
        <v>1275</v>
      </c>
      <c r="C64" s="3"/>
      <c r="D64" s="3"/>
      <c r="E64" s="3">
        <v>121</v>
      </c>
      <c r="F64" s="4" t="s">
        <v>118</v>
      </c>
      <c r="G64" s="1" t="s">
        <v>121</v>
      </c>
      <c r="H64" s="10">
        <v>1</v>
      </c>
      <c r="I64" s="3">
        <v>2</v>
      </c>
      <c r="J64" s="1" t="s">
        <v>97</v>
      </c>
      <c r="K64" s="25" t="s">
        <v>122</v>
      </c>
      <c r="L64" s="5">
        <v>70000</v>
      </c>
      <c r="M64" s="5">
        <v>59100</v>
      </c>
      <c r="N64" s="5"/>
    </row>
    <row r="65" spans="1:14" s="28" customFormat="1" ht="12.75">
      <c r="A65" s="3">
        <v>1177</v>
      </c>
      <c r="B65" s="3">
        <v>1254</v>
      </c>
      <c r="C65" s="3"/>
      <c r="D65" s="3"/>
      <c r="E65" s="3">
        <v>121</v>
      </c>
      <c r="F65" s="4" t="s">
        <v>118</v>
      </c>
      <c r="G65" s="1" t="s">
        <v>123</v>
      </c>
      <c r="H65" s="10">
        <v>1</v>
      </c>
      <c r="I65" s="3">
        <v>2</v>
      </c>
      <c r="J65" s="1" t="s">
        <v>97</v>
      </c>
      <c r="K65" s="25" t="s">
        <v>124</v>
      </c>
      <c r="L65" s="5">
        <v>563152</v>
      </c>
      <c r="M65" s="5">
        <v>563152</v>
      </c>
      <c r="N65" s="5"/>
    </row>
    <row r="66" spans="1:14" s="28" customFormat="1" ht="12.75">
      <c r="A66" s="3">
        <v>1178</v>
      </c>
      <c r="B66" s="3">
        <v>1178</v>
      </c>
      <c r="C66" s="3"/>
      <c r="D66" s="3"/>
      <c r="E66" s="3">
        <v>100</v>
      </c>
      <c r="F66" s="4" t="s">
        <v>118</v>
      </c>
      <c r="G66" s="1" t="s">
        <v>125</v>
      </c>
      <c r="H66" s="10">
        <v>1</v>
      </c>
      <c r="I66" s="3">
        <v>1</v>
      </c>
      <c r="J66" s="1" t="s">
        <v>49</v>
      </c>
      <c r="K66" s="25" t="s">
        <v>21</v>
      </c>
      <c r="L66" s="5">
        <v>21833.54</v>
      </c>
      <c r="M66" s="5">
        <v>21833.54</v>
      </c>
      <c r="N66" s="5"/>
    </row>
    <row r="67" spans="1:14" s="28" customFormat="1" ht="12.75">
      <c r="A67" s="3">
        <v>1178</v>
      </c>
      <c r="B67" s="3">
        <v>1178</v>
      </c>
      <c r="C67" s="3"/>
      <c r="D67" s="3"/>
      <c r="E67" s="3">
        <v>100</v>
      </c>
      <c r="F67" s="4" t="s">
        <v>118</v>
      </c>
      <c r="G67" s="1" t="s">
        <v>125</v>
      </c>
      <c r="H67" s="10">
        <v>1</v>
      </c>
      <c r="I67" s="3">
        <v>1</v>
      </c>
      <c r="J67" s="1" t="s">
        <v>49</v>
      </c>
      <c r="K67" s="25" t="s">
        <v>18</v>
      </c>
      <c r="L67" s="5">
        <v>59093.31</v>
      </c>
      <c r="M67" s="5">
        <v>59093.31</v>
      </c>
      <c r="N67" s="5"/>
    </row>
    <row r="68" spans="1:14" s="28" customFormat="1" ht="12.75">
      <c r="A68" s="3">
        <v>1178</v>
      </c>
      <c r="B68" s="3">
        <v>1178</v>
      </c>
      <c r="C68" s="3"/>
      <c r="D68" s="3"/>
      <c r="E68" s="3">
        <v>100</v>
      </c>
      <c r="F68" s="4" t="s">
        <v>118</v>
      </c>
      <c r="G68" s="1" t="s">
        <v>125</v>
      </c>
      <c r="H68" s="10">
        <v>1</v>
      </c>
      <c r="I68" s="3">
        <v>1</v>
      </c>
      <c r="J68" s="1" t="s">
        <v>49</v>
      </c>
      <c r="K68" s="25" t="s">
        <v>19</v>
      </c>
      <c r="L68" s="5">
        <v>9668.63</v>
      </c>
      <c r="M68" s="5">
        <v>9668.63</v>
      </c>
      <c r="N68" s="5"/>
    </row>
    <row r="69" spans="1:14" s="28" customFormat="1" ht="12.75">
      <c r="A69" s="3">
        <v>1179</v>
      </c>
      <c r="B69" s="3">
        <v>1179</v>
      </c>
      <c r="C69" s="3"/>
      <c r="D69" s="3"/>
      <c r="E69" s="3">
        <v>100</v>
      </c>
      <c r="F69" s="4" t="s">
        <v>118</v>
      </c>
      <c r="G69" s="1" t="s">
        <v>103</v>
      </c>
      <c r="H69" s="10">
        <v>2</v>
      </c>
      <c r="I69" s="3">
        <v>1</v>
      </c>
      <c r="J69" s="1" t="s">
        <v>104</v>
      </c>
      <c r="K69" s="25" t="s">
        <v>13</v>
      </c>
      <c r="L69" s="5">
        <v>98281.7</v>
      </c>
      <c r="M69" s="5">
        <v>98281.7</v>
      </c>
      <c r="N69" s="5"/>
    </row>
    <row r="70" spans="1:15" s="28" customFormat="1" ht="12.75">
      <c r="A70" s="3">
        <v>1180</v>
      </c>
      <c r="B70" s="3">
        <v>1216</v>
      </c>
      <c r="C70" s="3"/>
      <c r="D70" s="3"/>
      <c r="E70" s="3">
        <v>100</v>
      </c>
      <c r="F70" s="4" t="s">
        <v>118</v>
      </c>
      <c r="G70" s="1" t="s">
        <v>126</v>
      </c>
      <c r="H70" s="10">
        <v>1</v>
      </c>
      <c r="I70" s="3">
        <v>1</v>
      </c>
      <c r="J70" s="1" t="s">
        <v>49</v>
      </c>
      <c r="K70" s="25" t="s">
        <v>47</v>
      </c>
      <c r="L70" s="5">
        <v>9440</v>
      </c>
      <c r="M70" s="5">
        <v>9440</v>
      </c>
      <c r="N70" s="5"/>
      <c r="O70" s="29">
        <f>SUM(L51:L70)</f>
        <v>5093247.72</v>
      </c>
    </row>
    <row r="71" spans="1:14" s="28" customFormat="1" ht="12.75">
      <c r="A71" s="3">
        <v>1181</v>
      </c>
      <c r="B71" s="3"/>
      <c r="C71" s="3"/>
      <c r="D71" s="3"/>
      <c r="E71" s="3">
        <v>100</v>
      </c>
      <c r="F71" s="4" t="s">
        <v>118</v>
      </c>
      <c r="G71" s="9" t="s">
        <v>127</v>
      </c>
      <c r="H71" s="10">
        <v>1</v>
      </c>
      <c r="I71" s="3">
        <v>1</v>
      </c>
      <c r="J71" s="8" t="s">
        <v>49</v>
      </c>
      <c r="K71" s="6" t="s">
        <v>20</v>
      </c>
      <c r="L71" s="5">
        <v>251280.57</v>
      </c>
      <c r="M71" s="5"/>
      <c r="N71" s="5"/>
    </row>
    <row r="72" spans="1:14" s="28" customFormat="1" ht="12.75">
      <c r="A72" s="3">
        <v>1191</v>
      </c>
      <c r="B72" s="3">
        <v>1239</v>
      </c>
      <c r="C72" s="3"/>
      <c r="D72" s="3"/>
      <c r="E72" s="3">
        <v>121</v>
      </c>
      <c r="F72" s="4" t="s">
        <v>118</v>
      </c>
      <c r="G72" s="9" t="s">
        <v>128</v>
      </c>
      <c r="H72" s="10">
        <v>1</v>
      </c>
      <c r="I72" s="3">
        <v>2</v>
      </c>
      <c r="J72" s="8" t="s">
        <v>97</v>
      </c>
      <c r="K72" s="6" t="s">
        <v>129</v>
      </c>
      <c r="L72" s="5">
        <v>400088.26</v>
      </c>
      <c r="M72" s="5">
        <v>400088.26</v>
      </c>
      <c r="N72" s="5"/>
    </row>
    <row r="73" spans="1:14" s="28" customFormat="1" ht="12.75">
      <c r="A73" s="3">
        <v>1199</v>
      </c>
      <c r="B73" s="3">
        <v>1199</v>
      </c>
      <c r="C73" s="3"/>
      <c r="D73" s="3"/>
      <c r="E73" s="3">
        <v>100</v>
      </c>
      <c r="F73" s="4" t="s">
        <v>130</v>
      </c>
      <c r="G73" s="9" t="s">
        <v>131</v>
      </c>
      <c r="H73" s="10">
        <v>1</v>
      </c>
      <c r="I73" s="3">
        <v>1</v>
      </c>
      <c r="J73" s="8" t="s">
        <v>49</v>
      </c>
      <c r="K73" s="6" t="s">
        <v>19</v>
      </c>
      <c r="L73" s="5">
        <v>5477.09</v>
      </c>
      <c r="M73" s="5">
        <v>5477.09</v>
      </c>
      <c r="N73" s="5"/>
    </row>
    <row r="74" spans="1:14" s="28" customFormat="1" ht="12.75">
      <c r="A74" s="3">
        <v>1214</v>
      </c>
      <c r="B74" s="3">
        <v>1232</v>
      </c>
      <c r="C74" s="3"/>
      <c r="D74" s="3"/>
      <c r="E74" s="3">
        <v>100</v>
      </c>
      <c r="F74" s="4" t="s">
        <v>132</v>
      </c>
      <c r="G74" s="9" t="s">
        <v>133</v>
      </c>
      <c r="H74" s="10">
        <v>1</v>
      </c>
      <c r="I74" s="3">
        <v>1</v>
      </c>
      <c r="J74" s="8" t="s">
        <v>49</v>
      </c>
      <c r="K74" s="6" t="s">
        <v>41</v>
      </c>
      <c r="L74" s="5">
        <v>20392.83</v>
      </c>
      <c r="M74" s="5">
        <v>20392.83</v>
      </c>
      <c r="N74" s="5"/>
    </row>
    <row r="75" spans="1:14" s="28" customFormat="1" ht="12.75">
      <c r="A75" s="3">
        <v>1228</v>
      </c>
      <c r="B75" s="3">
        <v>1240</v>
      </c>
      <c r="C75" s="3"/>
      <c r="D75" s="3"/>
      <c r="E75" s="3">
        <v>100</v>
      </c>
      <c r="F75" s="4" t="s">
        <v>134</v>
      </c>
      <c r="G75" s="1" t="s">
        <v>135</v>
      </c>
      <c r="H75" s="10">
        <v>1</v>
      </c>
      <c r="I75" s="3">
        <v>1</v>
      </c>
      <c r="J75" s="1" t="s">
        <v>49</v>
      </c>
      <c r="K75" s="6" t="s">
        <v>47</v>
      </c>
      <c r="L75" s="5">
        <v>9440</v>
      </c>
      <c r="M75" s="5">
        <v>9440</v>
      </c>
      <c r="N75" s="5"/>
    </row>
    <row r="76" spans="1:14" s="28" customFormat="1" ht="12.75">
      <c r="A76" s="3">
        <v>1229</v>
      </c>
      <c r="B76" s="3">
        <v>1229</v>
      </c>
      <c r="C76" s="3"/>
      <c r="D76" s="3"/>
      <c r="E76" s="3">
        <v>100</v>
      </c>
      <c r="F76" s="4" t="s">
        <v>134</v>
      </c>
      <c r="G76" s="9" t="s">
        <v>125</v>
      </c>
      <c r="H76" s="10">
        <v>2</v>
      </c>
      <c r="I76" s="3">
        <v>1</v>
      </c>
      <c r="J76" s="8" t="s">
        <v>104</v>
      </c>
      <c r="K76" s="25" t="s">
        <v>21</v>
      </c>
      <c r="L76" s="5">
        <v>11818.44</v>
      </c>
      <c r="M76" s="5">
        <v>11818.44</v>
      </c>
      <c r="N76" s="5"/>
    </row>
    <row r="77" spans="1:14" s="28" customFormat="1" ht="12.75">
      <c r="A77" s="3">
        <v>1229</v>
      </c>
      <c r="B77" s="3">
        <v>1229</v>
      </c>
      <c r="C77" s="3"/>
      <c r="D77" s="3"/>
      <c r="E77" s="3">
        <v>100</v>
      </c>
      <c r="F77" s="4" t="s">
        <v>134</v>
      </c>
      <c r="G77" s="9" t="s">
        <v>125</v>
      </c>
      <c r="H77" s="10">
        <v>2</v>
      </c>
      <c r="I77" s="3">
        <v>1</v>
      </c>
      <c r="J77" s="8" t="s">
        <v>104</v>
      </c>
      <c r="K77" s="25" t="s">
        <v>18</v>
      </c>
      <c r="L77" s="5">
        <v>15322.24</v>
      </c>
      <c r="M77" s="5">
        <v>15322.24</v>
      </c>
      <c r="N77" s="5"/>
    </row>
    <row r="78" spans="1:14" s="28" customFormat="1" ht="12.75">
      <c r="A78" s="3">
        <v>1229</v>
      </c>
      <c r="B78" s="3">
        <v>1229</v>
      </c>
      <c r="C78" s="3"/>
      <c r="D78" s="3"/>
      <c r="E78" s="3">
        <v>100</v>
      </c>
      <c r="F78" s="4" t="s">
        <v>136</v>
      </c>
      <c r="G78" s="9" t="s">
        <v>125</v>
      </c>
      <c r="H78" s="10">
        <v>2</v>
      </c>
      <c r="I78" s="3">
        <v>1</v>
      </c>
      <c r="J78" s="8" t="s">
        <v>104</v>
      </c>
      <c r="K78" s="25" t="s">
        <v>19</v>
      </c>
      <c r="L78" s="5">
        <v>3013.86</v>
      </c>
      <c r="M78" s="5">
        <v>3013.86</v>
      </c>
      <c r="N78" s="5"/>
    </row>
    <row r="79" spans="1:14" s="28" customFormat="1" ht="12.75">
      <c r="A79" s="3">
        <v>1252</v>
      </c>
      <c r="B79" s="3">
        <v>1303</v>
      </c>
      <c r="C79" s="3"/>
      <c r="D79" s="3"/>
      <c r="E79" s="3">
        <v>100</v>
      </c>
      <c r="F79" s="4" t="s">
        <v>136</v>
      </c>
      <c r="G79" s="9" t="s">
        <v>133</v>
      </c>
      <c r="H79" s="10">
        <v>2</v>
      </c>
      <c r="I79" s="3">
        <v>1</v>
      </c>
      <c r="J79" s="8" t="s">
        <v>104</v>
      </c>
      <c r="K79" s="25" t="s">
        <v>41</v>
      </c>
      <c r="L79" s="5">
        <v>16189.61</v>
      </c>
      <c r="M79" s="5">
        <v>16189.61</v>
      </c>
      <c r="N79" s="5"/>
    </row>
    <row r="80" spans="1:14" s="28" customFormat="1" ht="12.75">
      <c r="A80" s="3">
        <v>1253</v>
      </c>
      <c r="B80" s="3">
        <v>1253</v>
      </c>
      <c r="C80" s="3"/>
      <c r="D80" s="3"/>
      <c r="E80" s="3">
        <v>100</v>
      </c>
      <c r="F80" s="4" t="s">
        <v>136</v>
      </c>
      <c r="G80" s="9" t="s">
        <v>137</v>
      </c>
      <c r="H80" s="10">
        <v>1</v>
      </c>
      <c r="I80" s="3">
        <v>1</v>
      </c>
      <c r="J80" s="1" t="s">
        <v>49</v>
      </c>
      <c r="K80" s="25" t="s">
        <v>51</v>
      </c>
      <c r="L80" s="5">
        <v>45950</v>
      </c>
      <c r="M80" s="5">
        <v>45950</v>
      </c>
      <c r="N80" s="5"/>
    </row>
    <row r="81" spans="1:14" s="28" customFormat="1" ht="12.75">
      <c r="A81" s="3">
        <v>1271</v>
      </c>
      <c r="B81" s="3">
        <v>1271</v>
      </c>
      <c r="C81" s="3"/>
      <c r="D81" s="3"/>
      <c r="E81" s="3">
        <v>100</v>
      </c>
      <c r="F81" s="4" t="s">
        <v>138</v>
      </c>
      <c r="G81" s="9" t="s">
        <v>139</v>
      </c>
      <c r="H81" s="10">
        <v>1</v>
      </c>
      <c r="I81" s="3">
        <v>1</v>
      </c>
      <c r="J81" s="1" t="s">
        <v>49</v>
      </c>
      <c r="K81" s="25" t="s">
        <v>86</v>
      </c>
      <c r="L81" s="5">
        <v>242558.84</v>
      </c>
      <c r="M81" s="5">
        <v>242558.84</v>
      </c>
      <c r="N81" s="5"/>
    </row>
    <row r="82" spans="1:14" s="28" customFormat="1" ht="12.75">
      <c r="A82" s="3">
        <v>1272</v>
      </c>
      <c r="B82" s="3">
        <v>1272</v>
      </c>
      <c r="C82" s="3"/>
      <c r="D82" s="3"/>
      <c r="E82" s="3">
        <v>100</v>
      </c>
      <c r="F82" s="4" t="s">
        <v>138</v>
      </c>
      <c r="G82" s="9" t="s">
        <v>140</v>
      </c>
      <c r="H82" s="10">
        <v>1</v>
      </c>
      <c r="I82" s="3">
        <v>1</v>
      </c>
      <c r="J82" s="1" t="s">
        <v>49</v>
      </c>
      <c r="K82" s="25" t="s">
        <v>87</v>
      </c>
      <c r="L82" s="5">
        <v>78600</v>
      </c>
      <c r="M82" s="5">
        <v>78600</v>
      </c>
      <c r="N82" s="5"/>
    </row>
    <row r="83" spans="1:14" s="28" customFormat="1" ht="12.75">
      <c r="A83" s="3">
        <v>1276</v>
      </c>
      <c r="B83" s="3">
        <v>1276</v>
      </c>
      <c r="C83" s="3"/>
      <c r="D83" s="3"/>
      <c r="E83" s="3">
        <v>100</v>
      </c>
      <c r="F83" s="4" t="s">
        <v>138</v>
      </c>
      <c r="G83" s="9" t="s">
        <v>141</v>
      </c>
      <c r="H83" s="10">
        <v>1</v>
      </c>
      <c r="I83" s="3">
        <v>1</v>
      </c>
      <c r="J83" s="1" t="s">
        <v>49</v>
      </c>
      <c r="K83" s="25" t="s">
        <v>64</v>
      </c>
      <c r="L83" s="5">
        <v>57250</v>
      </c>
      <c r="M83" s="5">
        <v>57250</v>
      </c>
      <c r="N83" s="5"/>
    </row>
    <row r="84" spans="1:14" s="28" customFormat="1" ht="12.75">
      <c r="A84" s="3">
        <v>1286</v>
      </c>
      <c r="B84" s="3"/>
      <c r="C84" s="3"/>
      <c r="D84" s="3"/>
      <c r="E84" s="3">
        <v>121</v>
      </c>
      <c r="F84" s="4" t="s">
        <v>142</v>
      </c>
      <c r="G84" s="9" t="s">
        <v>143</v>
      </c>
      <c r="H84" s="10">
        <v>1</v>
      </c>
      <c r="I84" s="3">
        <v>2</v>
      </c>
      <c r="J84" s="1" t="s">
        <v>97</v>
      </c>
      <c r="K84" s="25" t="s">
        <v>144</v>
      </c>
      <c r="L84" s="5">
        <v>600000</v>
      </c>
      <c r="M84" s="5"/>
      <c r="N84" s="5"/>
    </row>
    <row r="85" spans="1:14" s="28" customFormat="1" ht="12.75">
      <c r="A85" s="3">
        <v>1286</v>
      </c>
      <c r="B85" s="3"/>
      <c r="C85" s="3"/>
      <c r="D85" s="3"/>
      <c r="E85" s="3">
        <v>121</v>
      </c>
      <c r="F85" s="4" t="s">
        <v>142</v>
      </c>
      <c r="G85" s="9" t="s">
        <v>143</v>
      </c>
      <c r="H85" s="10">
        <v>1</v>
      </c>
      <c r="I85" s="3">
        <v>4</v>
      </c>
      <c r="J85" s="1" t="s">
        <v>111</v>
      </c>
      <c r="K85" s="25" t="s">
        <v>144</v>
      </c>
      <c r="L85" s="5">
        <v>299919.4</v>
      </c>
      <c r="M85" s="5"/>
      <c r="N85" s="5"/>
    </row>
    <row r="86" spans="1:14" s="28" customFormat="1" ht="12.75">
      <c r="A86" s="3">
        <v>1292</v>
      </c>
      <c r="B86" s="3">
        <v>1292</v>
      </c>
      <c r="C86" s="3"/>
      <c r="D86" s="3"/>
      <c r="E86" s="3">
        <v>100</v>
      </c>
      <c r="F86" s="4" t="s">
        <v>142</v>
      </c>
      <c r="G86" s="9" t="s">
        <v>125</v>
      </c>
      <c r="H86" s="10">
        <v>1</v>
      </c>
      <c r="I86" s="3">
        <v>1</v>
      </c>
      <c r="J86" s="1" t="s">
        <v>49</v>
      </c>
      <c r="K86" s="25" t="s">
        <v>18</v>
      </c>
      <c r="L86" s="5">
        <v>23168.54</v>
      </c>
      <c r="M86" s="5">
        <v>23168.54</v>
      </c>
      <c r="N86" s="5"/>
    </row>
    <row r="87" spans="1:15" s="28" customFormat="1" ht="12.75">
      <c r="A87" s="3">
        <v>1304</v>
      </c>
      <c r="B87" s="3"/>
      <c r="C87" s="3"/>
      <c r="D87" s="3"/>
      <c r="E87" s="3">
        <v>100</v>
      </c>
      <c r="F87" s="4" t="s">
        <v>146</v>
      </c>
      <c r="G87" s="9" t="s">
        <v>147</v>
      </c>
      <c r="H87" s="10">
        <v>1</v>
      </c>
      <c r="I87" s="3">
        <v>2</v>
      </c>
      <c r="J87" s="1" t="s">
        <v>97</v>
      </c>
      <c r="K87" s="25" t="s">
        <v>150</v>
      </c>
      <c r="L87" s="5">
        <v>44577</v>
      </c>
      <c r="M87" s="5"/>
      <c r="N87" s="5"/>
      <c r="O87" s="29">
        <f>SUM(L76:L87)</f>
        <v>1438367.9300000002</v>
      </c>
    </row>
    <row r="88" spans="1:14" s="28" customFormat="1" ht="12.75">
      <c r="A88" s="3">
        <v>1304</v>
      </c>
      <c r="B88" s="3"/>
      <c r="C88" s="3"/>
      <c r="D88" s="3"/>
      <c r="E88" s="3">
        <v>100</v>
      </c>
      <c r="F88" s="4" t="s">
        <v>146</v>
      </c>
      <c r="G88" s="9" t="s">
        <v>147</v>
      </c>
      <c r="H88" s="10">
        <v>1</v>
      </c>
      <c r="I88" s="3">
        <v>3</v>
      </c>
      <c r="J88" s="8" t="s">
        <v>115</v>
      </c>
      <c r="K88" s="6" t="s">
        <v>150</v>
      </c>
      <c r="L88" s="5">
        <v>555423</v>
      </c>
      <c r="M88" s="5"/>
      <c r="N88" s="5"/>
    </row>
    <row r="89" spans="1:14" s="28" customFormat="1" ht="12.75">
      <c r="A89" s="3">
        <v>1307</v>
      </c>
      <c r="B89" s="3"/>
      <c r="C89" s="3"/>
      <c r="D89" s="3"/>
      <c r="E89" s="3">
        <v>100</v>
      </c>
      <c r="F89" s="4" t="s">
        <v>148</v>
      </c>
      <c r="G89" s="1" t="s">
        <v>149</v>
      </c>
      <c r="H89" s="10">
        <v>1</v>
      </c>
      <c r="I89" s="3">
        <v>1</v>
      </c>
      <c r="J89" s="8" t="s">
        <v>152</v>
      </c>
      <c r="K89" s="6" t="s">
        <v>151</v>
      </c>
      <c r="L89" s="5">
        <v>33750</v>
      </c>
      <c r="M89" s="5"/>
      <c r="N89" s="5"/>
    </row>
    <row r="90" spans="1:14" s="28" customFormat="1" ht="12.75">
      <c r="A90" s="3"/>
      <c r="B90" s="3"/>
      <c r="C90" s="3"/>
      <c r="D90" s="3"/>
      <c r="E90" s="3"/>
      <c r="F90" s="4"/>
      <c r="G90" s="1"/>
      <c r="H90" s="10"/>
      <c r="I90" s="3"/>
      <c r="J90" s="8"/>
      <c r="K90" s="6"/>
      <c r="L90" s="5"/>
      <c r="M90" s="5"/>
      <c r="N90" s="5"/>
    </row>
    <row r="91" spans="1:14" s="28" customFormat="1" ht="12.75">
      <c r="A91" s="3"/>
      <c r="B91" s="3"/>
      <c r="C91" s="3"/>
      <c r="D91" s="3"/>
      <c r="E91" s="3"/>
      <c r="F91" s="4"/>
      <c r="G91" s="26"/>
      <c r="H91" s="10"/>
      <c r="I91" s="3"/>
      <c r="J91" s="1"/>
      <c r="K91" s="6"/>
      <c r="L91" s="5"/>
      <c r="M91" s="5"/>
      <c r="N91" s="5"/>
    </row>
    <row r="92" spans="1:14" ht="13.5" thickBot="1">
      <c r="A92" s="69"/>
      <c r="B92" s="70"/>
      <c r="C92" s="70"/>
      <c r="D92" s="70"/>
      <c r="E92" s="69"/>
      <c r="F92" s="71"/>
      <c r="G92" s="72"/>
      <c r="H92" s="73"/>
      <c r="I92" s="69"/>
      <c r="J92" s="74"/>
      <c r="K92" s="75"/>
      <c r="L92" s="76"/>
      <c r="M92" s="76"/>
      <c r="N92" s="76"/>
    </row>
    <row r="93" spans="12:14" ht="13.5" thickBot="1">
      <c r="L93" s="77">
        <f>SUM(L8:L91)</f>
        <v>31599465.610999987</v>
      </c>
      <c r="M93" s="77">
        <f>SUM(M8:M91)</f>
        <v>22496765.64099999</v>
      </c>
      <c r="N93" s="77">
        <f>SUM(N8:N91)</f>
        <v>0</v>
      </c>
    </row>
    <row r="103" spans="7:9" ht="12.75">
      <c r="G103" s="28" t="s">
        <v>95</v>
      </c>
      <c r="I103" s="24"/>
    </row>
    <row r="104" spans="1:13" ht="12.75">
      <c r="A104" s="130" t="s">
        <v>56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4" ht="12.75">
      <c r="A106" s="131" t="s">
        <v>0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31"/>
    </row>
    <row r="107" spans="1:14" ht="13.5" thickBot="1">
      <c r="A107" s="30"/>
      <c r="B107" s="30"/>
      <c r="C107" s="30"/>
      <c r="D107" s="30"/>
      <c r="E107" s="30"/>
      <c r="F107" s="30"/>
      <c r="G107" s="30"/>
      <c r="H107" s="30"/>
      <c r="I107" s="30"/>
      <c r="J107" s="64"/>
      <c r="K107" s="30"/>
      <c r="L107" s="30"/>
      <c r="M107" s="32"/>
      <c r="N107" s="31"/>
    </row>
    <row r="108" spans="1:14" ht="13.5" thickBot="1">
      <c r="A108" s="45" t="s">
        <v>5</v>
      </c>
      <c r="B108" s="46" t="s">
        <v>8</v>
      </c>
      <c r="C108" s="47" t="s">
        <v>9</v>
      </c>
      <c r="D108" s="47" t="s">
        <v>6</v>
      </c>
      <c r="E108" s="47" t="s">
        <v>7</v>
      </c>
      <c r="F108" s="47" t="s">
        <v>2</v>
      </c>
      <c r="G108" s="47" t="s">
        <v>10</v>
      </c>
      <c r="H108" s="47" t="s">
        <v>31</v>
      </c>
      <c r="I108" s="47" t="s">
        <v>26</v>
      </c>
      <c r="J108" s="47" t="s">
        <v>1</v>
      </c>
      <c r="K108" s="47" t="s">
        <v>3</v>
      </c>
      <c r="L108" s="48" t="s">
        <v>11</v>
      </c>
      <c r="M108" s="48" t="s">
        <v>8</v>
      </c>
      <c r="N108" s="49" t="s">
        <v>4</v>
      </c>
    </row>
    <row r="109" spans="1:14" s="28" customFormat="1" ht="12.75">
      <c r="A109" s="66">
        <v>860</v>
      </c>
      <c r="B109" s="66">
        <v>860</v>
      </c>
      <c r="C109" s="39"/>
      <c r="D109" s="39"/>
      <c r="E109" s="39">
        <v>100</v>
      </c>
      <c r="F109" s="40">
        <v>44354</v>
      </c>
      <c r="G109" s="41" t="s">
        <v>53</v>
      </c>
      <c r="H109" s="42">
        <v>1</v>
      </c>
      <c r="I109" s="39">
        <v>1</v>
      </c>
      <c r="J109" s="65" t="s">
        <v>57</v>
      </c>
      <c r="K109" s="43" t="s">
        <v>58</v>
      </c>
      <c r="L109" s="44">
        <v>1835</v>
      </c>
      <c r="M109" s="44"/>
      <c r="N109" s="44"/>
    </row>
    <row r="110" spans="1:14" s="28" customFormat="1" ht="12.75">
      <c r="A110" s="3">
        <v>861</v>
      </c>
      <c r="B110" s="3">
        <v>861</v>
      </c>
      <c r="C110" s="3"/>
      <c r="D110" s="3"/>
      <c r="E110" s="39">
        <v>100</v>
      </c>
      <c r="F110" s="40">
        <v>44354</v>
      </c>
      <c r="G110" s="41" t="s">
        <v>53</v>
      </c>
      <c r="H110" s="10">
        <v>2</v>
      </c>
      <c r="I110" s="3">
        <v>1</v>
      </c>
      <c r="J110" s="1" t="s">
        <v>28</v>
      </c>
      <c r="K110" s="43" t="s">
        <v>58</v>
      </c>
      <c r="L110" s="5">
        <v>244</v>
      </c>
      <c r="M110" s="5"/>
      <c r="N110" s="5"/>
    </row>
    <row r="111" spans="1:14" s="28" customFormat="1" ht="12.75">
      <c r="A111" s="3">
        <v>862</v>
      </c>
      <c r="B111" s="3">
        <v>862</v>
      </c>
      <c r="C111" s="3"/>
      <c r="D111" s="3"/>
      <c r="E111" s="3">
        <v>100</v>
      </c>
      <c r="F111" s="40">
        <v>44354</v>
      </c>
      <c r="G111" s="1" t="s">
        <v>59</v>
      </c>
      <c r="H111" s="42">
        <v>1</v>
      </c>
      <c r="I111" s="39">
        <v>1</v>
      </c>
      <c r="J111" s="65" t="s">
        <v>57</v>
      </c>
      <c r="K111" s="34" t="s">
        <v>40</v>
      </c>
      <c r="L111" s="5">
        <v>2741</v>
      </c>
      <c r="M111" s="5"/>
      <c r="N111" s="5"/>
    </row>
    <row r="112" spans="1:14" s="28" customFormat="1" ht="12.75">
      <c r="A112" s="3">
        <v>863</v>
      </c>
      <c r="B112" s="3">
        <v>882</v>
      </c>
      <c r="C112" s="3"/>
      <c r="D112" s="3"/>
      <c r="E112" s="3">
        <v>100</v>
      </c>
      <c r="F112" s="40">
        <v>44354</v>
      </c>
      <c r="G112" s="1" t="s">
        <v>60</v>
      </c>
      <c r="H112" s="42">
        <v>1</v>
      </c>
      <c r="I112" s="39">
        <v>1</v>
      </c>
      <c r="J112" s="65" t="s">
        <v>57</v>
      </c>
      <c r="K112" s="34" t="s">
        <v>47</v>
      </c>
      <c r="L112" s="5">
        <v>9440</v>
      </c>
      <c r="M112" s="5"/>
      <c r="N112" s="5"/>
    </row>
    <row r="113" spans="1:15" s="28" customFormat="1" ht="12.75">
      <c r="A113" s="3">
        <v>869</v>
      </c>
      <c r="B113" s="3">
        <v>869</v>
      </c>
      <c r="C113" s="3"/>
      <c r="D113" s="3"/>
      <c r="E113" s="3">
        <v>100</v>
      </c>
      <c r="F113" s="4">
        <v>44355</v>
      </c>
      <c r="G113" s="1" t="s">
        <v>61</v>
      </c>
      <c r="H113" s="10">
        <v>1</v>
      </c>
      <c r="I113" s="3">
        <v>1</v>
      </c>
      <c r="J113" s="8" t="s">
        <v>49</v>
      </c>
      <c r="K113" s="25" t="s">
        <v>14</v>
      </c>
      <c r="L113" s="5">
        <v>11950</v>
      </c>
      <c r="M113" s="5"/>
      <c r="N113" s="5"/>
      <c r="O113" s="29">
        <f>SUM(L113:L124)</f>
        <v>52928.25000000001</v>
      </c>
    </row>
    <row r="114" spans="1:14" s="28" customFormat="1" ht="12.75">
      <c r="A114" s="3">
        <v>869</v>
      </c>
      <c r="B114" s="3">
        <v>869</v>
      </c>
      <c r="C114" s="3"/>
      <c r="D114" s="3"/>
      <c r="E114" s="3">
        <v>100</v>
      </c>
      <c r="F114" s="4">
        <v>44355</v>
      </c>
      <c r="G114" s="1" t="s">
        <v>61</v>
      </c>
      <c r="H114" s="10">
        <v>1</v>
      </c>
      <c r="I114" s="3">
        <v>1</v>
      </c>
      <c r="J114" s="8" t="s">
        <v>49</v>
      </c>
      <c r="K114" s="25" t="s">
        <v>15</v>
      </c>
      <c r="L114" s="5">
        <v>847.25</v>
      </c>
      <c r="M114" s="5"/>
      <c r="N114" s="5"/>
    </row>
    <row r="115" spans="1:14" s="28" customFormat="1" ht="12.75">
      <c r="A115" s="3">
        <v>869</v>
      </c>
      <c r="B115" s="3">
        <v>869</v>
      </c>
      <c r="C115" s="3"/>
      <c r="D115" s="3"/>
      <c r="E115" s="3">
        <v>100</v>
      </c>
      <c r="F115" s="4">
        <v>44355</v>
      </c>
      <c r="G115" s="1" t="s">
        <v>61</v>
      </c>
      <c r="H115" s="10">
        <v>1</v>
      </c>
      <c r="I115" s="3">
        <v>1</v>
      </c>
      <c r="J115" s="8" t="s">
        <v>49</v>
      </c>
      <c r="K115" s="25" t="s">
        <v>16</v>
      </c>
      <c r="L115" s="5">
        <v>848.45</v>
      </c>
      <c r="M115" s="5"/>
      <c r="N115" s="5"/>
    </row>
    <row r="116" spans="1:14" s="28" customFormat="1" ht="12.75">
      <c r="A116" s="3">
        <v>869</v>
      </c>
      <c r="B116" s="3">
        <v>869</v>
      </c>
      <c r="C116" s="3"/>
      <c r="D116" s="3"/>
      <c r="E116" s="3">
        <v>100</v>
      </c>
      <c r="F116" s="4">
        <v>44355</v>
      </c>
      <c r="G116" s="1" t="s">
        <v>61</v>
      </c>
      <c r="H116" s="10">
        <v>1</v>
      </c>
      <c r="I116" s="3">
        <v>1</v>
      </c>
      <c r="J116" s="8" t="s">
        <v>49</v>
      </c>
      <c r="K116" s="25" t="s">
        <v>17</v>
      </c>
      <c r="L116" s="5">
        <v>137.42</v>
      </c>
      <c r="M116" s="5"/>
      <c r="N116" s="5"/>
    </row>
    <row r="117" spans="1:14" s="28" customFormat="1" ht="12.75">
      <c r="A117" s="3">
        <v>869</v>
      </c>
      <c r="B117" s="3">
        <v>869</v>
      </c>
      <c r="C117" s="3"/>
      <c r="D117" s="3"/>
      <c r="E117" s="3">
        <v>100</v>
      </c>
      <c r="F117" s="4">
        <v>44355</v>
      </c>
      <c r="G117" s="1" t="s">
        <v>61</v>
      </c>
      <c r="H117" s="10">
        <v>2</v>
      </c>
      <c r="I117" s="3">
        <v>1</v>
      </c>
      <c r="J117" s="1" t="s">
        <v>28</v>
      </c>
      <c r="K117" s="25" t="s">
        <v>14</v>
      </c>
      <c r="L117" s="5">
        <v>4238</v>
      </c>
      <c r="M117" s="5"/>
      <c r="N117" s="5"/>
    </row>
    <row r="118" spans="1:14" s="28" customFormat="1" ht="12.75">
      <c r="A118" s="3">
        <v>869</v>
      </c>
      <c r="B118" s="3">
        <v>869</v>
      </c>
      <c r="C118" s="3"/>
      <c r="D118" s="3"/>
      <c r="E118" s="3">
        <v>100</v>
      </c>
      <c r="F118" s="4">
        <v>44355</v>
      </c>
      <c r="G118" s="1" t="s">
        <v>61</v>
      </c>
      <c r="H118" s="10">
        <v>2</v>
      </c>
      <c r="I118" s="3">
        <v>1</v>
      </c>
      <c r="J118" s="1" t="s">
        <v>28</v>
      </c>
      <c r="K118" s="25" t="s">
        <v>15</v>
      </c>
      <c r="L118" s="5">
        <v>300.48</v>
      </c>
      <c r="M118" s="5"/>
      <c r="N118" s="5"/>
    </row>
    <row r="119" spans="1:14" s="28" customFormat="1" ht="12.75">
      <c r="A119" s="3">
        <v>869</v>
      </c>
      <c r="B119" s="3">
        <v>869</v>
      </c>
      <c r="C119" s="3"/>
      <c r="D119" s="3"/>
      <c r="E119" s="3">
        <v>100</v>
      </c>
      <c r="F119" s="4">
        <v>44355</v>
      </c>
      <c r="G119" s="1" t="s">
        <v>61</v>
      </c>
      <c r="H119" s="10">
        <v>2</v>
      </c>
      <c r="I119" s="3">
        <v>1</v>
      </c>
      <c r="J119" s="1" t="s">
        <v>28</v>
      </c>
      <c r="K119" s="25" t="s">
        <v>16</v>
      </c>
      <c r="L119" s="5">
        <v>300.9</v>
      </c>
      <c r="M119" s="5"/>
      <c r="N119" s="5"/>
    </row>
    <row r="120" spans="1:14" s="28" customFormat="1" ht="12.75">
      <c r="A120" s="3">
        <v>869</v>
      </c>
      <c r="B120" s="3">
        <v>869</v>
      </c>
      <c r="C120" s="3"/>
      <c r="D120" s="3"/>
      <c r="E120" s="3">
        <v>100</v>
      </c>
      <c r="F120" s="4">
        <v>44355</v>
      </c>
      <c r="G120" s="1" t="s">
        <v>61</v>
      </c>
      <c r="H120" s="10">
        <v>2</v>
      </c>
      <c r="I120" s="3">
        <v>1</v>
      </c>
      <c r="J120" s="1" t="s">
        <v>28</v>
      </c>
      <c r="K120" s="25" t="s">
        <v>17</v>
      </c>
      <c r="L120" s="5">
        <v>48.74</v>
      </c>
      <c r="M120" s="5"/>
      <c r="N120" s="5"/>
    </row>
    <row r="121" spans="1:14" s="28" customFormat="1" ht="12.75">
      <c r="A121" s="3">
        <v>869</v>
      </c>
      <c r="B121" s="3">
        <v>869</v>
      </c>
      <c r="C121" s="3"/>
      <c r="D121" s="3"/>
      <c r="E121" s="3">
        <v>100</v>
      </c>
      <c r="F121" s="4">
        <v>44355</v>
      </c>
      <c r="G121" s="1" t="s">
        <v>61</v>
      </c>
      <c r="H121" s="10">
        <v>1</v>
      </c>
      <c r="I121" s="3">
        <v>2</v>
      </c>
      <c r="J121" s="1" t="s">
        <v>55</v>
      </c>
      <c r="K121" s="25" t="s">
        <v>14</v>
      </c>
      <c r="L121" s="5">
        <v>30000</v>
      </c>
      <c r="M121" s="5"/>
      <c r="N121" s="5"/>
    </row>
    <row r="122" spans="1:14" s="28" customFormat="1" ht="12.75">
      <c r="A122" s="3">
        <v>869</v>
      </c>
      <c r="B122" s="3">
        <v>869</v>
      </c>
      <c r="C122" s="3"/>
      <c r="D122" s="3"/>
      <c r="E122" s="3">
        <v>100</v>
      </c>
      <c r="F122" s="4">
        <v>44355</v>
      </c>
      <c r="G122" s="1" t="s">
        <v>61</v>
      </c>
      <c r="H122" s="10">
        <v>1</v>
      </c>
      <c r="I122" s="3">
        <v>2</v>
      </c>
      <c r="J122" s="1" t="s">
        <v>55</v>
      </c>
      <c r="K122" s="25" t="s">
        <v>15</v>
      </c>
      <c r="L122" s="5">
        <v>2127</v>
      </c>
      <c r="M122" s="5"/>
      <c r="N122" s="5"/>
    </row>
    <row r="123" spans="1:14" s="28" customFormat="1" ht="12.75">
      <c r="A123" s="3">
        <v>869</v>
      </c>
      <c r="B123" s="3">
        <v>869</v>
      </c>
      <c r="C123" s="3"/>
      <c r="D123" s="3"/>
      <c r="E123" s="3">
        <v>100</v>
      </c>
      <c r="F123" s="4">
        <v>44355</v>
      </c>
      <c r="G123" s="1" t="s">
        <v>61</v>
      </c>
      <c r="H123" s="10">
        <v>1</v>
      </c>
      <c r="I123" s="3">
        <v>2</v>
      </c>
      <c r="J123" s="1" t="s">
        <v>55</v>
      </c>
      <c r="K123" s="25" t="s">
        <v>16</v>
      </c>
      <c r="L123" s="5">
        <v>2130</v>
      </c>
      <c r="M123" s="5"/>
      <c r="N123" s="5"/>
    </row>
    <row r="124" spans="1:14" s="28" customFormat="1" ht="12.75">
      <c r="A124" s="3">
        <v>869</v>
      </c>
      <c r="B124" s="3">
        <v>869</v>
      </c>
      <c r="C124" s="3"/>
      <c r="D124" s="3"/>
      <c r="E124" s="3">
        <v>100</v>
      </c>
      <c r="F124" s="4">
        <v>44355</v>
      </c>
      <c r="G124" s="1" t="s">
        <v>61</v>
      </c>
      <c r="H124" s="10">
        <v>1</v>
      </c>
      <c r="I124" s="3">
        <v>2</v>
      </c>
      <c r="J124" s="1" t="s">
        <v>55</v>
      </c>
      <c r="K124" s="25" t="s">
        <v>17</v>
      </c>
      <c r="L124" s="5">
        <v>0.01</v>
      </c>
      <c r="M124" s="5"/>
      <c r="N124" s="5"/>
    </row>
    <row r="125" spans="1:14" s="28" customFormat="1" ht="12.75">
      <c r="A125" s="3">
        <v>871</v>
      </c>
      <c r="B125" s="3">
        <v>871</v>
      </c>
      <c r="C125" s="3"/>
      <c r="D125" s="3"/>
      <c r="E125" s="3">
        <v>100</v>
      </c>
      <c r="F125" s="4">
        <v>44355</v>
      </c>
      <c r="G125" s="1" t="s">
        <v>61</v>
      </c>
      <c r="H125" s="10">
        <v>1</v>
      </c>
      <c r="I125" s="3">
        <v>1</v>
      </c>
      <c r="J125" s="8" t="s">
        <v>49</v>
      </c>
      <c r="K125" s="25" t="s">
        <v>14</v>
      </c>
      <c r="L125" s="5">
        <v>18450</v>
      </c>
      <c r="M125" s="5"/>
      <c r="N125" s="5"/>
    </row>
    <row r="126" spans="1:14" s="28" customFormat="1" ht="12.75">
      <c r="A126" s="3">
        <v>871</v>
      </c>
      <c r="B126" s="3">
        <v>871</v>
      </c>
      <c r="C126" s="3"/>
      <c r="D126" s="3"/>
      <c r="E126" s="3">
        <v>100</v>
      </c>
      <c r="F126" s="4">
        <v>44355</v>
      </c>
      <c r="G126" s="1" t="s">
        <v>61</v>
      </c>
      <c r="H126" s="10">
        <v>1</v>
      </c>
      <c r="I126" s="3">
        <v>1</v>
      </c>
      <c r="J126" s="8" t="s">
        <v>49</v>
      </c>
      <c r="K126" s="25" t="s">
        <v>15</v>
      </c>
      <c r="L126" s="5">
        <v>1308.11</v>
      </c>
      <c r="M126" s="5"/>
      <c r="N126" s="5"/>
    </row>
    <row r="127" spans="1:14" s="28" customFormat="1" ht="12.75">
      <c r="A127" s="3">
        <v>871</v>
      </c>
      <c r="B127" s="3">
        <v>871</v>
      </c>
      <c r="C127" s="3"/>
      <c r="D127" s="3"/>
      <c r="E127" s="3">
        <v>100</v>
      </c>
      <c r="F127" s="4">
        <v>44355</v>
      </c>
      <c r="G127" s="1" t="s">
        <v>61</v>
      </c>
      <c r="H127" s="10">
        <v>1</v>
      </c>
      <c r="I127" s="3">
        <v>1</v>
      </c>
      <c r="J127" s="8" t="s">
        <v>49</v>
      </c>
      <c r="K127" s="25" t="s">
        <v>16</v>
      </c>
      <c r="L127" s="5">
        <v>1309.95</v>
      </c>
      <c r="M127" s="5"/>
      <c r="N127" s="5"/>
    </row>
    <row r="128" spans="1:14" s="28" customFormat="1" ht="12.75">
      <c r="A128" s="3">
        <v>871</v>
      </c>
      <c r="B128" s="3">
        <v>871</v>
      </c>
      <c r="C128" s="3"/>
      <c r="D128" s="3"/>
      <c r="E128" s="3">
        <v>100</v>
      </c>
      <c r="F128" s="4">
        <v>44355</v>
      </c>
      <c r="G128" s="1" t="s">
        <v>61</v>
      </c>
      <c r="H128" s="10">
        <v>1</v>
      </c>
      <c r="I128" s="3">
        <v>1</v>
      </c>
      <c r="J128" s="8" t="s">
        <v>49</v>
      </c>
      <c r="K128" s="25" t="s">
        <v>17</v>
      </c>
      <c r="L128" s="5">
        <v>212.18</v>
      </c>
      <c r="M128" s="5"/>
      <c r="N128" s="5"/>
    </row>
    <row r="129" spans="1:14" s="28" customFormat="1" ht="12.75">
      <c r="A129" s="3">
        <v>871</v>
      </c>
      <c r="B129" s="3">
        <v>871</v>
      </c>
      <c r="C129" s="3"/>
      <c r="D129" s="3"/>
      <c r="E129" s="3">
        <v>100</v>
      </c>
      <c r="F129" s="4">
        <v>44355</v>
      </c>
      <c r="G129" s="1" t="s">
        <v>61</v>
      </c>
      <c r="H129" s="10">
        <v>2</v>
      </c>
      <c r="I129" s="3">
        <v>1</v>
      </c>
      <c r="J129" s="1" t="s">
        <v>28</v>
      </c>
      <c r="K129" s="25" t="s">
        <v>14</v>
      </c>
      <c r="L129" s="5">
        <v>4238</v>
      </c>
      <c r="M129" s="5"/>
      <c r="N129" s="5"/>
    </row>
    <row r="130" spans="1:14" s="28" customFormat="1" ht="12.75">
      <c r="A130" s="3">
        <v>871</v>
      </c>
      <c r="B130" s="3">
        <v>871</v>
      </c>
      <c r="C130" s="3"/>
      <c r="D130" s="3"/>
      <c r="E130" s="3">
        <v>100</v>
      </c>
      <c r="F130" s="4">
        <v>44355</v>
      </c>
      <c r="G130" s="1" t="s">
        <v>61</v>
      </c>
      <c r="H130" s="10">
        <v>2</v>
      </c>
      <c r="I130" s="3">
        <v>1</v>
      </c>
      <c r="J130" s="1" t="s">
        <v>28</v>
      </c>
      <c r="K130" s="25" t="s">
        <v>15</v>
      </c>
      <c r="L130" s="5">
        <v>300.47</v>
      </c>
      <c r="M130" s="5"/>
      <c r="N130" s="5"/>
    </row>
    <row r="131" spans="1:14" s="28" customFormat="1" ht="12.75">
      <c r="A131" s="3">
        <v>871</v>
      </c>
      <c r="B131" s="3">
        <v>871</v>
      </c>
      <c r="C131" s="3"/>
      <c r="D131" s="3"/>
      <c r="E131" s="3">
        <v>100</v>
      </c>
      <c r="F131" s="4">
        <v>44355</v>
      </c>
      <c r="G131" s="1" t="s">
        <v>61</v>
      </c>
      <c r="H131" s="10">
        <v>2</v>
      </c>
      <c r="I131" s="3">
        <v>1</v>
      </c>
      <c r="J131" s="1" t="s">
        <v>28</v>
      </c>
      <c r="K131" s="25" t="s">
        <v>16</v>
      </c>
      <c r="L131" s="5">
        <v>300.9</v>
      </c>
      <c r="M131" s="5"/>
      <c r="N131" s="5"/>
    </row>
    <row r="132" spans="1:15" s="28" customFormat="1" ht="12.75">
      <c r="A132" s="3">
        <v>871</v>
      </c>
      <c r="B132" s="3">
        <v>871</v>
      </c>
      <c r="C132" s="3"/>
      <c r="D132" s="3"/>
      <c r="E132" s="3">
        <v>100</v>
      </c>
      <c r="F132" s="4">
        <v>44355</v>
      </c>
      <c r="G132" s="1" t="s">
        <v>61</v>
      </c>
      <c r="H132" s="10">
        <v>2</v>
      </c>
      <c r="I132" s="3">
        <v>1</v>
      </c>
      <c r="J132" s="1" t="s">
        <v>28</v>
      </c>
      <c r="K132" s="25" t="s">
        <v>17</v>
      </c>
      <c r="L132" s="5">
        <v>48.74</v>
      </c>
      <c r="M132" s="5"/>
      <c r="N132" s="5"/>
      <c r="O132" s="29"/>
    </row>
    <row r="133" spans="1:14" s="28" customFormat="1" ht="12.75">
      <c r="A133" s="3">
        <v>871</v>
      </c>
      <c r="B133" s="3">
        <v>871</v>
      </c>
      <c r="C133" s="3"/>
      <c r="D133" s="3"/>
      <c r="E133" s="3">
        <v>100</v>
      </c>
      <c r="F133" s="4">
        <v>44355</v>
      </c>
      <c r="G133" s="1" t="s">
        <v>61</v>
      </c>
      <c r="H133" s="10">
        <v>1</v>
      </c>
      <c r="I133" s="3">
        <v>2</v>
      </c>
      <c r="J133" s="1" t="s">
        <v>55</v>
      </c>
      <c r="K133" s="25" t="s">
        <v>14</v>
      </c>
      <c r="L133" s="5">
        <v>30000</v>
      </c>
      <c r="M133" s="5"/>
      <c r="N133" s="5"/>
    </row>
    <row r="134" spans="1:14" s="28" customFormat="1" ht="12.75">
      <c r="A134" s="3">
        <v>871</v>
      </c>
      <c r="B134" s="3">
        <v>871</v>
      </c>
      <c r="C134" s="3"/>
      <c r="D134" s="3"/>
      <c r="E134" s="3">
        <v>100</v>
      </c>
      <c r="F134" s="4">
        <v>44355</v>
      </c>
      <c r="G134" s="1" t="s">
        <v>61</v>
      </c>
      <c r="H134" s="10">
        <v>1</v>
      </c>
      <c r="I134" s="3">
        <v>2</v>
      </c>
      <c r="J134" s="1" t="s">
        <v>55</v>
      </c>
      <c r="K134" s="25" t="s">
        <v>15</v>
      </c>
      <c r="L134" s="5">
        <v>2127</v>
      </c>
      <c r="M134" s="5"/>
      <c r="N134" s="5"/>
    </row>
    <row r="135" spans="1:14" s="28" customFormat="1" ht="12.75">
      <c r="A135" s="3">
        <v>871</v>
      </c>
      <c r="B135" s="3">
        <v>871</v>
      </c>
      <c r="C135" s="3"/>
      <c r="D135" s="3"/>
      <c r="E135" s="3">
        <v>100</v>
      </c>
      <c r="F135" s="4">
        <v>44355</v>
      </c>
      <c r="G135" s="1" t="s">
        <v>61</v>
      </c>
      <c r="H135" s="10">
        <v>1</v>
      </c>
      <c r="I135" s="3">
        <v>2</v>
      </c>
      <c r="J135" s="1" t="s">
        <v>55</v>
      </c>
      <c r="K135" s="25" t="s">
        <v>16</v>
      </c>
      <c r="L135" s="5">
        <v>2130</v>
      </c>
      <c r="M135" s="5"/>
      <c r="N135" s="5"/>
    </row>
    <row r="136" spans="1:14" s="28" customFormat="1" ht="12.75">
      <c r="A136" s="3">
        <v>871</v>
      </c>
      <c r="B136" s="3">
        <v>871</v>
      </c>
      <c r="C136" s="3"/>
      <c r="D136" s="3"/>
      <c r="E136" s="3">
        <v>100</v>
      </c>
      <c r="F136" s="4">
        <v>44355</v>
      </c>
      <c r="G136" s="1" t="s">
        <v>61</v>
      </c>
      <c r="H136" s="10">
        <v>1</v>
      </c>
      <c r="I136" s="3">
        <v>2</v>
      </c>
      <c r="J136" s="1" t="s">
        <v>55</v>
      </c>
      <c r="K136" s="25" t="s">
        <v>17</v>
      </c>
      <c r="L136" s="5">
        <v>345</v>
      </c>
      <c r="M136" s="5"/>
      <c r="N136" s="5"/>
    </row>
    <row r="137" spans="1:14" s="28" customFormat="1" ht="12.75">
      <c r="A137" s="3">
        <v>871</v>
      </c>
      <c r="B137" s="3">
        <v>871</v>
      </c>
      <c r="C137" s="3"/>
      <c r="D137" s="3"/>
      <c r="E137" s="3">
        <v>100</v>
      </c>
      <c r="F137" s="4">
        <v>44355</v>
      </c>
      <c r="G137" s="1" t="s">
        <v>61</v>
      </c>
      <c r="H137" s="10">
        <v>1</v>
      </c>
      <c r="I137" s="3">
        <v>4</v>
      </c>
      <c r="J137" s="1" t="s">
        <v>48</v>
      </c>
      <c r="K137" s="25" t="s">
        <v>14</v>
      </c>
      <c r="L137" s="5">
        <v>23500</v>
      </c>
      <c r="M137" s="5"/>
      <c r="N137" s="5"/>
    </row>
    <row r="138" spans="1:14" s="28" customFormat="1" ht="12.75">
      <c r="A138" s="3">
        <v>871</v>
      </c>
      <c r="B138" s="3">
        <v>871</v>
      </c>
      <c r="C138" s="3"/>
      <c r="D138" s="3"/>
      <c r="E138" s="3">
        <v>100</v>
      </c>
      <c r="F138" s="4">
        <v>44355</v>
      </c>
      <c r="G138" s="1" t="s">
        <v>61</v>
      </c>
      <c r="H138" s="10">
        <v>1</v>
      </c>
      <c r="I138" s="3">
        <v>4</v>
      </c>
      <c r="J138" s="1" t="s">
        <v>48</v>
      </c>
      <c r="K138" s="25" t="s">
        <v>15</v>
      </c>
      <c r="L138" s="5">
        <v>1666.15</v>
      </c>
      <c r="M138" s="5"/>
      <c r="N138" s="5"/>
    </row>
    <row r="139" spans="1:14" s="28" customFormat="1" ht="12.75">
      <c r="A139" s="3">
        <v>871</v>
      </c>
      <c r="B139" s="3">
        <v>871</v>
      </c>
      <c r="C139" s="3"/>
      <c r="D139" s="3"/>
      <c r="E139" s="3">
        <v>100</v>
      </c>
      <c r="F139" s="4">
        <v>44355</v>
      </c>
      <c r="G139" s="1" t="s">
        <v>61</v>
      </c>
      <c r="H139" s="10">
        <v>1</v>
      </c>
      <c r="I139" s="3">
        <v>4</v>
      </c>
      <c r="J139" s="1" t="s">
        <v>48</v>
      </c>
      <c r="K139" s="25" t="s">
        <v>16</v>
      </c>
      <c r="L139" s="5">
        <v>1668.5</v>
      </c>
      <c r="M139" s="5"/>
      <c r="N139" s="5"/>
    </row>
    <row r="140" spans="1:14" s="28" customFormat="1" ht="12.75">
      <c r="A140" s="3">
        <v>871</v>
      </c>
      <c r="B140" s="3">
        <v>871</v>
      </c>
      <c r="C140" s="3"/>
      <c r="D140" s="3"/>
      <c r="E140" s="3">
        <v>100</v>
      </c>
      <c r="F140" s="4">
        <v>44355</v>
      </c>
      <c r="G140" s="1" t="s">
        <v>61</v>
      </c>
      <c r="H140" s="10">
        <v>1</v>
      </c>
      <c r="I140" s="3">
        <v>4</v>
      </c>
      <c r="J140" s="1" t="s">
        <v>48</v>
      </c>
      <c r="K140" s="25" t="s">
        <v>17</v>
      </c>
      <c r="L140" s="5">
        <v>270.25</v>
      </c>
      <c r="M140" s="5"/>
      <c r="N140" s="5"/>
    </row>
    <row r="141" spans="1:14" s="28" customFormat="1" ht="12.75">
      <c r="A141" s="3">
        <v>872</v>
      </c>
      <c r="B141" s="3">
        <v>872</v>
      </c>
      <c r="C141" s="3"/>
      <c r="D141" s="3"/>
      <c r="E141" s="3">
        <v>100</v>
      </c>
      <c r="F141" s="4">
        <v>44355</v>
      </c>
      <c r="G141" s="9" t="s">
        <v>62</v>
      </c>
      <c r="H141" s="10">
        <v>2</v>
      </c>
      <c r="I141" s="3">
        <v>1</v>
      </c>
      <c r="J141" s="1" t="s">
        <v>28</v>
      </c>
      <c r="K141" s="6" t="s">
        <v>13</v>
      </c>
      <c r="L141" s="5">
        <v>48633.83</v>
      </c>
      <c r="M141" s="5"/>
      <c r="N141" s="5"/>
    </row>
    <row r="142" spans="1:14" s="28" customFormat="1" ht="12.75">
      <c r="A142" s="3">
        <v>873</v>
      </c>
      <c r="B142" s="3">
        <v>873</v>
      </c>
      <c r="C142" s="3"/>
      <c r="D142" s="3"/>
      <c r="E142" s="3">
        <v>100</v>
      </c>
      <c r="F142" s="4">
        <v>44355</v>
      </c>
      <c r="G142" s="9" t="s">
        <v>62</v>
      </c>
      <c r="H142" s="10">
        <v>1</v>
      </c>
      <c r="I142" s="3">
        <v>1</v>
      </c>
      <c r="J142" s="8" t="s">
        <v>49</v>
      </c>
      <c r="K142" s="6" t="s">
        <v>13</v>
      </c>
      <c r="L142" s="5">
        <v>43548.87</v>
      </c>
      <c r="M142" s="5"/>
      <c r="N142" s="5"/>
    </row>
    <row r="143" spans="1:14" s="28" customFormat="1" ht="12.75">
      <c r="A143" s="3">
        <v>875</v>
      </c>
      <c r="B143" s="3">
        <v>875</v>
      </c>
      <c r="C143" s="3"/>
      <c r="D143" s="3"/>
      <c r="E143" s="3">
        <v>100</v>
      </c>
      <c r="F143" s="4">
        <v>44355</v>
      </c>
      <c r="G143" s="9" t="s">
        <v>63</v>
      </c>
      <c r="H143" s="10">
        <v>1</v>
      </c>
      <c r="I143" s="3">
        <v>1</v>
      </c>
      <c r="J143" s="8" t="s">
        <v>49</v>
      </c>
      <c r="K143" s="6" t="s">
        <v>64</v>
      </c>
      <c r="L143" s="5">
        <v>32000</v>
      </c>
      <c r="M143" s="5"/>
      <c r="N143" s="5"/>
    </row>
    <row r="144" spans="1:14" s="28" customFormat="1" ht="12.75">
      <c r="A144" s="3">
        <v>876</v>
      </c>
      <c r="B144" s="3">
        <v>876</v>
      </c>
      <c r="C144" s="3"/>
      <c r="D144" s="3"/>
      <c r="E144" s="3">
        <v>100</v>
      </c>
      <c r="F144" s="4">
        <v>44355</v>
      </c>
      <c r="G144" s="9" t="s">
        <v>62</v>
      </c>
      <c r="H144" s="10">
        <v>2</v>
      </c>
      <c r="I144" s="3">
        <v>1</v>
      </c>
      <c r="J144" s="1" t="s">
        <v>28</v>
      </c>
      <c r="K144" s="6" t="s">
        <v>13</v>
      </c>
      <c r="L144" s="5">
        <v>70753.89</v>
      </c>
      <c r="M144" s="5"/>
      <c r="N144" s="5"/>
    </row>
    <row r="145" spans="1:14" s="28" customFormat="1" ht="12.75">
      <c r="A145" s="3">
        <v>877</v>
      </c>
      <c r="B145" s="3"/>
      <c r="C145" s="3"/>
      <c r="D145" s="3"/>
      <c r="E145" s="3">
        <v>100</v>
      </c>
      <c r="F145" s="4">
        <v>44355</v>
      </c>
      <c r="G145" s="9" t="s">
        <v>65</v>
      </c>
      <c r="H145" s="10">
        <v>1</v>
      </c>
      <c r="I145" s="3">
        <v>1</v>
      </c>
      <c r="J145" s="8" t="s">
        <v>49</v>
      </c>
      <c r="K145" s="6" t="s">
        <v>45</v>
      </c>
      <c r="L145" s="5">
        <v>343035.27</v>
      </c>
      <c r="M145" s="5"/>
      <c r="N145" s="5"/>
    </row>
    <row r="146" spans="1:14" s="28" customFormat="1" ht="12.75">
      <c r="A146" s="3">
        <v>878</v>
      </c>
      <c r="B146" s="3">
        <v>878</v>
      </c>
      <c r="C146" s="3"/>
      <c r="D146" s="3"/>
      <c r="E146" s="3">
        <v>100</v>
      </c>
      <c r="F146" s="4">
        <v>44355</v>
      </c>
      <c r="G146" s="9" t="s">
        <v>62</v>
      </c>
      <c r="H146" s="10">
        <v>2</v>
      </c>
      <c r="I146" s="3">
        <v>1</v>
      </c>
      <c r="J146" s="1" t="s">
        <v>28</v>
      </c>
      <c r="K146" s="6" t="s">
        <v>13</v>
      </c>
      <c r="L146" s="5">
        <v>153018.94</v>
      </c>
      <c r="M146" s="5"/>
      <c r="N146" s="5"/>
    </row>
    <row r="147" spans="1:14" s="28" customFormat="1" ht="12.75">
      <c r="A147" s="3">
        <v>879</v>
      </c>
      <c r="B147" s="3"/>
      <c r="C147" s="3"/>
      <c r="D147" s="3"/>
      <c r="E147" s="3">
        <v>100</v>
      </c>
      <c r="F147" s="4">
        <v>44355</v>
      </c>
      <c r="G147" s="9" t="s">
        <v>66</v>
      </c>
      <c r="H147" s="10">
        <v>1</v>
      </c>
      <c r="I147" s="3">
        <v>1</v>
      </c>
      <c r="J147" s="8" t="s">
        <v>49</v>
      </c>
      <c r="K147" s="6" t="s">
        <v>67</v>
      </c>
      <c r="L147" s="5">
        <v>169330</v>
      </c>
      <c r="M147" s="5"/>
      <c r="N147" s="5"/>
    </row>
    <row r="148" spans="1:14" s="28" customFormat="1" ht="12.75">
      <c r="A148" s="3">
        <v>880</v>
      </c>
      <c r="B148" s="3"/>
      <c r="C148" s="3"/>
      <c r="D148" s="3"/>
      <c r="E148" s="3">
        <v>100</v>
      </c>
      <c r="F148" s="4">
        <v>44355</v>
      </c>
      <c r="G148" s="1" t="s">
        <v>68</v>
      </c>
      <c r="H148" s="10">
        <v>1</v>
      </c>
      <c r="I148" s="3">
        <v>1</v>
      </c>
      <c r="J148" s="8" t="s">
        <v>49</v>
      </c>
      <c r="K148" s="6" t="s">
        <v>20</v>
      </c>
      <c r="L148" s="5">
        <v>50047.46</v>
      </c>
      <c r="M148" s="5"/>
      <c r="N148" s="5"/>
    </row>
    <row r="149" spans="1:14" s="28" customFormat="1" ht="12.75">
      <c r="A149" s="3">
        <v>881</v>
      </c>
      <c r="B149" s="3"/>
      <c r="C149" s="3"/>
      <c r="D149" s="3"/>
      <c r="E149" s="3">
        <v>100</v>
      </c>
      <c r="F149" s="4">
        <v>44355</v>
      </c>
      <c r="G149" s="1" t="s">
        <v>69</v>
      </c>
      <c r="H149" s="10">
        <v>1</v>
      </c>
      <c r="I149" s="3">
        <v>1</v>
      </c>
      <c r="J149" s="8" t="s">
        <v>49</v>
      </c>
      <c r="K149" s="6" t="s">
        <v>20</v>
      </c>
      <c r="L149" s="5">
        <v>250851.7</v>
      </c>
      <c r="M149" s="5"/>
      <c r="N149" s="5"/>
    </row>
    <row r="150" spans="1:14" s="28" customFormat="1" ht="12.75">
      <c r="A150" s="3">
        <v>887</v>
      </c>
      <c r="B150" s="3">
        <v>887</v>
      </c>
      <c r="C150" s="3"/>
      <c r="D150" s="3"/>
      <c r="E150" s="3">
        <v>100</v>
      </c>
      <c r="F150" s="4">
        <v>44356</v>
      </c>
      <c r="G150" s="1" t="s">
        <v>22</v>
      </c>
      <c r="H150" s="10">
        <v>1</v>
      </c>
      <c r="I150" s="3">
        <v>1</v>
      </c>
      <c r="J150" s="8" t="s">
        <v>49</v>
      </c>
      <c r="K150" s="25" t="s">
        <v>14</v>
      </c>
      <c r="L150" s="5">
        <v>1578616.22</v>
      </c>
      <c r="M150" s="5"/>
      <c r="N150" s="5"/>
    </row>
    <row r="151" spans="1:14" s="28" customFormat="1" ht="12.75">
      <c r="A151" s="3">
        <v>887</v>
      </c>
      <c r="B151" s="3">
        <v>887</v>
      </c>
      <c r="C151" s="3"/>
      <c r="D151" s="3"/>
      <c r="E151" s="3">
        <v>100</v>
      </c>
      <c r="F151" s="4">
        <v>44356</v>
      </c>
      <c r="G151" s="1" t="s">
        <v>22</v>
      </c>
      <c r="H151" s="10">
        <v>1</v>
      </c>
      <c r="I151" s="3">
        <v>1</v>
      </c>
      <c r="J151" s="8" t="s">
        <v>49</v>
      </c>
      <c r="K151" s="25" t="s">
        <v>15</v>
      </c>
      <c r="L151" s="5">
        <v>104466.65</v>
      </c>
      <c r="M151" s="5"/>
      <c r="N151" s="5"/>
    </row>
    <row r="152" spans="1:14" s="28" customFormat="1" ht="12.75">
      <c r="A152" s="3">
        <v>887</v>
      </c>
      <c r="B152" s="3">
        <v>887</v>
      </c>
      <c r="C152" s="3"/>
      <c r="D152" s="3"/>
      <c r="E152" s="3">
        <v>100</v>
      </c>
      <c r="F152" s="4">
        <v>44356</v>
      </c>
      <c r="G152" s="1" t="s">
        <v>22</v>
      </c>
      <c r="H152" s="10">
        <v>1</v>
      </c>
      <c r="I152" s="3">
        <v>1</v>
      </c>
      <c r="J152" s="8" t="s">
        <v>49</v>
      </c>
      <c r="K152" s="25" t="s">
        <v>16</v>
      </c>
      <c r="L152" s="5">
        <v>112081.75</v>
      </c>
      <c r="M152" s="5"/>
      <c r="N152" s="5"/>
    </row>
    <row r="153" spans="1:14" s="28" customFormat="1" ht="12.75">
      <c r="A153" s="3">
        <v>887</v>
      </c>
      <c r="B153" s="3">
        <v>887</v>
      </c>
      <c r="C153" s="3"/>
      <c r="D153" s="3"/>
      <c r="E153" s="3">
        <v>100</v>
      </c>
      <c r="F153" s="4">
        <v>44356</v>
      </c>
      <c r="G153" s="1" t="s">
        <v>22</v>
      </c>
      <c r="H153" s="10">
        <v>1</v>
      </c>
      <c r="I153" s="3">
        <v>1</v>
      </c>
      <c r="J153" s="8" t="s">
        <v>49</v>
      </c>
      <c r="K153" s="25" t="s">
        <v>17</v>
      </c>
      <c r="L153" s="5">
        <v>14367.32</v>
      </c>
      <c r="M153" s="5"/>
      <c r="N153" s="5"/>
    </row>
    <row r="154" spans="1:14" s="28" customFormat="1" ht="12.75">
      <c r="A154" s="3">
        <v>887</v>
      </c>
      <c r="B154" s="3">
        <v>887</v>
      </c>
      <c r="C154" s="3"/>
      <c r="D154" s="3"/>
      <c r="E154" s="3">
        <v>100</v>
      </c>
      <c r="F154" s="4">
        <v>44356</v>
      </c>
      <c r="G154" s="1" t="s">
        <v>22</v>
      </c>
      <c r="H154" s="10">
        <v>2</v>
      </c>
      <c r="I154" s="3">
        <v>1</v>
      </c>
      <c r="J154" s="1" t="s">
        <v>28</v>
      </c>
      <c r="K154" s="25" t="s">
        <v>14</v>
      </c>
      <c r="L154" s="5">
        <v>2481424.62</v>
      </c>
      <c r="M154" s="5"/>
      <c r="N154" s="5"/>
    </row>
    <row r="155" spans="1:14" s="28" customFormat="1" ht="12.75">
      <c r="A155" s="3">
        <v>887</v>
      </c>
      <c r="B155" s="3">
        <v>887</v>
      </c>
      <c r="C155" s="3"/>
      <c r="D155" s="3"/>
      <c r="E155" s="3">
        <v>100</v>
      </c>
      <c r="F155" s="4">
        <v>44356</v>
      </c>
      <c r="G155" s="1" t="s">
        <v>22</v>
      </c>
      <c r="H155" s="10">
        <v>2</v>
      </c>
      <c r="I155" s="3">
        <v>1</v>
      </c>
      <c r="J155" s="1" t="s">
        <v>28</v>
      </c>
      <c r="K155" s="25" t="s">
        <v>15</v>
      </c>
      <c r="L155" s="5">
        <v>175933.05</v>
      </c>
      <c r="M155" s="5"/>
      <c r="N155" s="5"/>
    </row>
    <row r="156" spans="1:14" s="28" customFormat="1" ht="12.75">
      <c r="A156" s="3">
        <v>887</v>
      </c>
      <c r="B156" s="3">
        <v>887</v>
      </c>
      <c r="C156" s="3"/>
      <c r="D156" s="3"/>
      <c r="E156" s="3">
        <v>100</v>
      </c>
      <c r="F156" s="4">
        <v>44356</v>
      </c>
      <c r="G156" s="1" t="s">
        <v>22</v>
      </c>
      <c r="H156" s="10">
        <v>2</v>
      </c>
      <c r="I156" s="3">
        <v>1</v>
      </c>
      <c r="J156" s="1" t="s">
        <v>28</v>
      </c>
      <c r="K156" s="25" t="s">
        <v>16</v>
      </c>
      <c r="L156" s="5">
        <v>176181.14</v>
      </c>
      <c r="M156" s="5"/>
      <c r="N156" s="5"/>
    </row>
    <row r="157" spans="1:14" s="28" customFormat="1" ht="12.75">
      <c r="A157" s="3">
        <v>887</v>
      </c>
      <c r="B157" s="3">
        <v>887</v>
      </c>
      <c r="C157" s="3"/>
      <c r="D157" s="3"/>
      <c r="E157" s="3">
        <v>100</v>
      </c>
      <c r="F157" s="4">
        <v>44356</v>
      </c>
      <c r="G157" s="1" t="s">
        <v>22</v>
      </c>
      <c r="H157" s="10">
        <v>2</v>
      </c>
      <c r="I157" s="3">
        <v>1</v>
      </c>
      <c r="J157" s="1" t="s">
        <v>28</v>
      </c>
      <c r="K157" s="25" t="s">
        <v>17</v>
      </c>
      <c r="L157" s="5">
        <v>28179.08</v>
      </c>
      <c r="M157" s="5"/>
      <c r="N157" s="5"/>
    </row>
    <row r="158" spans="1:14" s="28" customFormat="1" ht="12.75">
      <c r="A158" s="3">
        <v>887</v>
      </c>
      <c r="B158" s="3">
        <v>887</v>
      </c>
      <c r="C158" s="3"/>
      <c r="D158" s="3"/>
      <c r="E158" s="3">
        <v>100</v>
      </c>
      <c r="F158" s="4">
        <v>44356</v>
      </c>
      <c r="G158" s="1" t="s">
        <v>22</v>
      </c>
      <c r="H158" s="10">
        <v>1</v>
      </c>
      <c r="I158" s="3">
        <v>2</v>
      </c>
      <c r="J158" s="1" t="s">
        <v>55</v>
      </c>
      <c r="K158" s="25" t="s">
        <v>14</v>
      </c>
      <c r="L158" s="5">
        <v>9285067.5</v>
      </c>
      <c r="M158" s="5"/>
      <c r="N158" s="5"/>
    </row>
    <row r="159" spans="1:14" s="28" customFormat="1" ht="12.75">
      <c r="A159" s="3">
        <v>887</v>
      </c>
      <c r="B159" s="3">
        <v>887</v>
      </c>
      <c r="C159" s="3"/>
      <c r="D159" s="3"/>
      <c r="E159" s="3">
        <v>100</v>
      </c>
      <c r="F159" s="4">
        <v>44356</v>
      </c>
      <c r="G159" s="1" t="s">
        <v>22</v>
      </c>
      <c r="H159" s="10">
        <v>1</v>
      </c>
      <c r="I159" s="3">
        <v>2</v>
      </c>
      <c r="J159" s="1" t="s">
        <v>55</v>
      </c>
      <c r="K159" s="25" t="s">
        <v>15</v>
      </c>
      <c r="L159" s="5">
        <v>658311.29</v>
      </c>
      <c r="M159" s="5"/>
      <c r="N159" s="5"/>
    </row>
    <row r="160" spans="1:14" s="28" customFormat="1" ht="12.75">
      <c r="A160" s="3">
        <v>887</v>
      </c>
      <c r="B160" s="3">
        <v>887</v>
      </c>
      <c r="C160" s="3"/>
      <c r="D160" s="3"/>
      <c r="E160" s="3">
        <v>100</v>
      </c>
      <c r="F160" s="4">
        <v>44356</v>
      </c>
      <c r="G160" s="1" t="s">
        <v>22</v>
      </c>
      <c r="H160" s="10">
        <v>1</v>
      </c>
      <c r="I160" s="3">
        <v>2</v>
      </c>
      <c r="J160" s="1" t="s">
        <v>55</v>
      </c>
      <c r="K160" s="25" t="s">
        <v>16</v>
      </c>
      <c r="L160" s="5">
        <v>659239.79</v>
      </c>
      <c r="M160" s="5"/>
      <c r="N160" s="5"/>
    </row>
    <row r="161" spans="1:14" s="28" customFormat="1" ht="12.75">
      <c r="A161" s="3">
        <v>887</v>
      </c>
      <c r="B161" s="3">
        <v>887</v>
      </c>
      <c r="C161" s="3"/>
      <c r="D161" s="3"/>
      <c r="E161" s="3">
        <v>100</v>
      </c>
      <c r="F161" s="4">
        <v>44356</v>
      </c>
      <c r="G161" s="1" t="s">
        <v>22</v>
      </c>
      <c r="H161" s="10">
        <v>1</v>
      </c>
      <c r="I161" s="3">
        <v>2</v>
      </c>
      <c r="J161" s="1" t="s">
        <v>55</v>
      </c>
      <c r="K161" s="25" t="s">
        <v>17</v>
      </c>
      <c r="L161" s="5">
        <v>76860.96</v>
      </c>
      <c r="M161" s="5"/>
      <c r="N161" s="5"/>
    </row>
    <row r="162" spans="1:14" s="28" customFormat="1" ht="12.75">
      <c r="A162" s="3">
        <v>887</v>
      </c>
      <c r="B162" s="3">
        <v>887</v>
      </c>
      <c r="C162" s="3"/>
      <c r="D162" s="3"/>
      <c r="E162" s="3">
        <v>100</v>
      </c>
      <c r="F162" s="4">
        <v>44356</v>
      </c>
      <c r="G162" s="1" t="s">
        <v>22</v>
      </c>
      <c r="H162" s="10">
        <v>1</v>
      </c>
      <c r="I162" s="3">
        <v>3</v>
      </c>
      <c r="J162" s="1" t="s">
        <v>29</v>
      </c>
      <c r="K162" s="25" t="s">
        <v>14</v>
      </c>
      <c r="L162" s="5">
        <v>3010129.94</v>
      </c>
      <c r="M162" s="5"/>
      <c r="N162" s="5"/>
    </row>
    <row r="163" spans="1:14" s="28" customFormat="1" ht="12.75">
      <c r="A163" s="3">
        <v>887</v>
      </c>
      <c r="B163" s="3">
        <v>887</v>
      </c>
      <c r="C163" s="3"/>
      <c r="D163" s="3"/>
      <c r="E163" s="3">
        <v>100</v>
      </c>
      <c r="F163" s="4">
        <v>44356</v>
      </c>
      <c r="G163" s="1" t="s">
        <v>22</v>
      </c>
      <c r="H163" s="10">
        <v>1</v>
      </c>
      <c r="I163" s="3">
        <v>3</v>
      </c>
      <c r="J163" s="1" t="s">
        <v>29</v>
      </c>
      <c r="K163" s="25" t="s">
        <v>15</v>
      </c>
      <c r="L163" s="5">
        <v>213418.27</v>
      </c>
      <c r="M163" s="5"/>
      <c r="N163" s="5"/>
    </row>
    <row r="164" spans="1:14" s="28" customFormat="1" ht="12.75">
      <c r="A164" s="3">
        <v>887</v>
      </c>
      <c r="B164" s="3">
        <v>887</v>
      </c>
      <c r="C164" s="3"/>
      <c r="D164" s="3"/>
      <c r="E164" s="3">
        <v>100</v>
      </c>
      <c r="F164" s="4">
        <v>44356</v>
      </c>
      <c r="G164" s="1" t="s">
        <v>22</v>
      </c>
      <c r="H164" s="10">
        <v>1</v>
      </c>
      <c r="I164" s="3">
        <v>3</v>
      </c>
      <c r="J164" s="1" t="s">
        <v>29</v>
      </c>
      <c r="K164" s="25" t="s">
        <v>16</v>
      </c>
      <c r="L164" s="5">
        <v>213719.23</v>
      </c>
      <c r="M164" s="5"/>
      <c r="N164" s="5"/>
    </row>
    <row r="165" spans="1:14" s="28" customFormat="1" ht="12.75">
      <c r="A165" s="3">
        <v>887</v>
      </c>
      <c r="B165" s="3">
        <v>887</v>
      </c>
      <c r="C165" s="3"/>
      <c r="D165" s="3"/>
      <c r="E165" s="3">
        <v>100</v>
      </c>
      <c r="F165" s="4">
        <v>44356</v>
      </c>
      <c r="G165" s="1" t="s">
        <v>22</v>
      </c>
      <c r="H165" s="10">
        <v>1</v>
      </c>
      <c r="I165" s="3">
        <v>3</v>
      </c>
      <c r="J165" s="1" t="s">
        <v>29</v>
      </c>
      <c r="K165" s="25" t="s">
        <v>17</v>
      </c>
      <c r="L165" s="5">
        <v>34078.38</v>
      </c>
      <c r="M165" s="5"/>
      <c r="N165" s="5"/>
    </row>
    <row r="166" spans="1:14" s="28" customFormat="1" ht="12.75">
      <c r="A166" s="3">
        <v>887</v>
      </c>
      <c r="B166" s="3">
        <v>887</v>
      </c>
      <c r="C166" s="3"/>
      <c r="D166" s="3"/>
      <c r="E166" s="3">
        <v>100</v>
      </c>
      <c r="F166" s="4">
        <v>44356</v>
      </c>
      <c r="G166" s="1" t="s">
        <v>22</v>
      </c>
      <c r="H166" s="10">
        <v>1</v>
      </c>
      <c r="I166" s="3">
        <v>4</v>
      </c>
      <c r="J166" s="1" t="s">
        <v>30</v>
      </c>
      <c r="K166" s="25" t="s">
        <v>14</v>
      </c>
      <c r="L166" s="5">
        <v>321236.94</v>
      </c>
      <c r="M166" s="5"/>
      <c r="N166" s="5"/>
    </row>
    <row r="167" spans="1:14" s="28" customFormat="1" ht="12.75">
      <c r="A167" s="3">
        <v>887</v>
      </c>
      <c r="B167" s="3">
        <v>887</v>
      </c>
      <c r="C167" s="3"/>
      <c r="D167" s="3"/>
      <c r="E167" s="3">
        <v>100</v>
      </c>
      <c r="F167" s="4">
        <v>44356</v>
      </c>
      <c r="G167" s="1" t="s">
        <v>22</v>
      </c>
      <c r="H167" s="10">
        <v>1</v>
      </c>
      <c r="I167" s="3">
        <v>4</v>
      </c>
      <c r="J167" s="1" t="s">
        <v>30</v>
      </c>
      <c r="K167" s="25" t="s">
        <v>15</v>
      </c>
      <c r="L167" s="5">
        <v>22775.72</v>
      </c>
      <c r="M167" s="5"/>
      <c r="N167" s="5"/>
    </row>
    <row r="168" spans="1:14" s="28" customFormat="1" ht="12.75">
      <c r="A168" s="3">
        <v>887</v>
      </c>
      <c r="B168" s="3">
        <v>887</v>
      </c>
      <c r="C168" s="3"/>
      <c r="D168" s="3"/>
      <c r="E168" s="3">
        <v>100</v>
      </c>
      <c r="F168" s="4">
        <v>44356</v>
      </c>
      <c r="G168" s="1" t="s">
        <v>22</v>
      </c>
      <c r="H168" s="10">
        <v>1</v>
      </c>
      <c r="I168" s="3">
        <v>4</v>
      </c>
      <c r="J168" s="1" t="s">
        <v>30</v>
      </c>
      <c r="K168" s="25" t="s">
        <v>16</v>
      </c>
      <c r="L168" s="5">
        <v>22807.83</v>
      </c>
      <c r="M168" s="5"/>
      <c r="N168" s="5"/>
    </row>
    <row r="169" spans="1:15" s="28" customFormat="1" ht="12.75">
      <c r="A169" s="3">
        <v>887</v>
      </c>
      <c r="B169" s="3">
        <v>887</v>
      </c>
      <c r="C169" s="3"/>
      <c r="D169" s="3"/>
      <c r="E169" s="3">
        <v>100</v>
      </c>
      <c r="F169" s="4">
        <v>44356</v>
      </c>
      <c r="G169" s="1" t="s">
        <v>22</v>
      </c>
      <c r="H169" s="10">
        <v>1</v>
      </c>
      <c r="I169" s="3">
        <v>4</v>
      </c>
      <c r="J169" s="1" t="s">
        <v>30</v>
      </c>
      <c r="K169" s="25" t="s">
        <v>17</v>
      </c>
      <c r="L169" s="5">
        <v>3694.23</v>
      </c>
      <c r="M169" s="5"/>
      <c r="N169" s="5"/>
      <c r="O169" s="29">
        <f>SUM(L150:L169)</f>
        <v>19192589.91</v>
      </c>
    </row>
    <row r="170" spans="1:14" s="28" customFormat="1" ht="12.75">
      <c r="A170" s="3">
        <v>890</v>
      </c>
      <c r="B170" s="3">
        <v>890</v>
      </c>
      <c r="C170" s="3"/>
      <c r="D170" s="3"/>
      <c r="E170" s="3">
        <v>100</v>
      </c>
      <c r="F170" s="4">
        <v>44356</v>
      </c>
      <c r="G170" s="9" t="s">
        <v>27</v>
      </c>
      <c r="H170" s="10">
        <v>1</v>
      </c>
      <c r="I170" s="3">
        <v>1</v>
      </c>
      <c r="J170" s="8" t="s">
        <v>49</v>
      </c>
      <c r="K170" s="6" t="s">
        <v>12</v>
      </c>
      <c r="L170" s="5">
        <v>279267.79</v>
      </c>
      <c r="M170" s="5"/>
      <c r="N170" s="5"/>
    </row>
    <row r="171" spans="1:14" s="28" customFormat="1" ht="12.75">
      <c r="A171" s="3">
        <v>890</v>
      </c>
      <c r="B171" s="3">
        <v>890</v>
      </c>
      <c r="C171" s="3"/>
      <c r="D171" s="3"/>
      <c r="E171" s="3">
        <v>100</v>
      </c>
      <c r="F171" s="4">
        <v>44356</v>
      </c>
      <c r="G171" s="9" t="s">
        <v>27</v>
      </c>
      <c r="H171" s="10">
        <v>1</v>
      </c>
      <c r="I171" s="3">
        <v>1</v>
      </c>
      <c r="J171" s="8" t="s">
        <v>49</v>
      </c>
      <c r="K171" s="6" t="s">
        <v>15</v>
      </c>
      <c r="L171" s="5">
        <v>19800.09</v>
      </c>
      <c r="M171" s="5"/>
      <c r="N171" s="5"/>
    </row>
    <row r="172" spans="1:14" s="28" customFormat="1" ht="12.75">
      <c r="A172" s="3">
        <v>890</v>
      </c>
      <c r="B172" s="3">
        <v>890</v>
      </c>
      <c r="C172" s="3"/>
      <c r="D172" s="3"/>
      <c r="E172" s="3">
        <v>100</v>
      </c>
      <c r="F172" s="4">
        <v>44356</v>
      </c>
      <c r="G172" s="9" t="s">
        <v>27</v>
      </c>
      <c r="H172" s="10">
        <v>1</v>
      </c>
      <c r="I172" s="3">
        <v>1</v>
      </c>
      <c r="J172" s="8" t="s">
        <v>49</v>
      </c>
      <c r="K172" s="6" t="s">
        <v>16</v>
      </c>
      <c r="L172" s="5">
        <v>19828.02</v>
      </c>
      <c r="M172" s="5"/>
      <c r="N172" s="5"/>
    </row>
    <row r="173" spans="1:14" s="28" customFormat="1" ht="12.75">
      <c r="A173" s="3">
        <v>890</v>
      </c>
      <c r="B173" s="3">
        <v>890</v>
      </c>
      <c r="C173" s="3"/>
      <c r="D173" s="3"/>
      <c r="E173" s="3">
        <v>100</v>
      </c>
      <c r="F173" s="4">
        <v>44356</v>
      </c>
      <c r="G173" s="9" t="s">
        <v>27</v>
      </c>
      <c r="H173" s="10">
        <v>1</v>
      </c>
      <c r="I173" s="3">
        <v>1</v>
      </c>
      <c r="J173" s="8" t="s">
        <v>49</v>
      </c>
      <c r="K173" s="6" t="s">
        <v>17</v>
      </c>
      <c r="L173" s="5">
        <v>2848.68</v>
      </c>
      <c r="M173" s="5"/>
      <c r="N173" s="5"/>
    </row>
    <row r="174" spans="1:14" s="28" customFormat="1" ht="12.75">
      <c r="A174" s="3">
        <v>896</v>
      </c>
      <c r="B174" s="3">
        <v>896</v>
      </c>
      <c r="C174" s="3"/>
      <c r="D174" s="3"/>
      <c r="E174" s="3">
        <v>100</v>
      </c>
      <c r="F174" s="4">
        <v>44356</v>
      </c>
      <c r="G174" s="1" t="s">
        <v>25</v>
      </c>
      <c r="H174" s="10">
        <v>2</v>
      </c>
      <c r="I174" s="3">
        <v>1</v>
      </c>
      <c r="J174" s="1" t="s">
        <v>28</v>
      </c>
      <c r="K174" s="6" t="s">
        <v>23</v>
      </c>
      <c r="L174" s="5">
        <v>190000</v>
      </c>
      <c r="M174" s="5"/>
      <c r="N174" s="5"/>
    </row>
    <row r="175" spans="1:14" s="28" customFormat="1" ht="12.75">
      <c r="A175" s="3">
        <v>898</v>
      </c>
      <c r="B175" s="3">
        <v>898</v>
      </c>
      <c r="C175" s="3"/>
      <c r="D175" s="3"/>
      <c r="E175" s="3">
        <v>100</v>
      </c>
      <c r="F175" s="4">
        <v>44356</v>
      </c>
      <c r="G175" s="9" t="s">
        <v>37</v>
      </c>
      <c r="H175" s="10">
        <v>1</v>
      </c>
      <c r="I175" s="3">
        <v>1</v>
      </c>
      <c r="J175" s="8" t="s">
        <v>49</v>
      </c>
      <c r="K175" s="25" t="s">
        <v>46</v>
      </c>
      <c r="L175" s="5">
        <v>212262</v>
      </c>
      <c r="M175" s="5"/>
      <c r="N175" s="5"/>
    </row>
    <row r="176" spans="1:14" s="28" customFormat="1" ht="12.75">
      <c r="A176" s="3">
        <v>898</v>
      </c>
      <c r="B176" s="3">
        <v>898</v>
      </c>
      <c r="C176" s="3"/>
      <c r="D176" s="3"/>
      <c r="E176" s="3">
        <v>100</v>
      </c>
      <c r="F176" s="4">
        <v>44356</v>
      </c>
      <c r="G176" s="9" t="s">
        <v>37</v>
      </c>
      <c r="H176" s="10">
        <v>1</v>
      </c>
      <c r="I176" s="3">
        <v>1</v>
      </c>
      <c r="J176" s="8" t="s">
        <v>49</v>
      </c>
      <c r="K176" s="25" t="s">
        <v>15</v>
      </c>
      <c r="L176" s="5">
        <v>15049.38</v>
      </c>
      <c r="M176" s="5"/>
      <c r="N176" s="5"/>
    </row>
    <row r="177" spans="1:14" s="28" customFormat="1" ht="12.75">
      <c r="A177" s="3">
        <v>898</v>
      </c>
      <c r="B177" s="3">
        <v>898</v>
      </c>
      <c r="C177" s="3"/>
      <c r="D177" s="3"/>
      <c r="E177" s="3">
        <v>100</v>
      </c>
      <c r="F177" s="4">
        <v>44356</v>
      </c>
      <c r="G177" s="9" t="s">
        <v>37</v>
      </c>
      <c r="H177" s="10">
        <v>1</v>
      </c>
      <c r="I177" s="3">
        <v>1</v>
      </c>
      <c r="J177" s="8" t="s">
        <v>49</v>
      </c>
      <c r="K177" s="25" t="s">
        <v>16</v>
      </c>
      <c r="L177" s="5">
        <v>15070.6</v>
      </c>
      <c r="M177" s="5"/>
      <c r="N177" s="5"/>
    </row>
    <row r="178" spans="1:14" s="28" customFormat="1" ht="12.75">
      <c r="A178" s="3">
        <v>898</v>
      </c>
      <c r="B178" s="3">
        <v>898</v>
      </c>
      <c r="C178" s="3"/>
      <c r="D178" s="3"/>
      <c r="E178" s="3">
        <v>100</v>
      </c>
      <c r="F178" s="4">
        <v>44356</v>
      </c>
      <c r="G178" s="9" t="s">
        <v>37</v>
      </c>
      <c r="H178" s="10">
        <v>1</v>
      </c>
      <c r="I178" s="3">
        <v>1</v>
      </c>
      <c r="J178" s="8" t="s">
        <v>49</v>
      </c>
      <c r="K178" s="25" t="s">
        <v>17</v>
      </c>
      <c r="L178" s="5">
        <v>1726.35</v>
      </c>
      <c r="M178" s="5"/>
      <c r="N178" s="5"/>
    </row>
    <row r="179" spans="1:14" s="28" customFormat="1" ht="12.75">
      <c r="A179" s="3">
        <v>898</v>
      </c>
      <c r="B179" s="3">
        <v>898</v>
      </c>
      <c r="C179" s="3"/>
      <c r="D179" s="3"/>
      <c r="E179" s="3">
        <v>100</v>
      </c>
      <c r="F179" s="4">
        <v>44356</v>
      </c>
      <c r="G179" s="9" t="s">
        <v>37</v>
      </c>
      <c r="H179" s="10">
        <v>1</v>
      </c>
      <c r="I179" s="3">
        <v>2</v>
      </c>
      <c r="J179" s="1" t="s">
        <v>55</v>
      </c>
      <c r="K179" s="25" t="s">
        <v>46</v>
      </c>
      <c r="L179" s="5">
        <v>25000</v>
      </c>
      <c r="M179" s="5"/>
      <c r="N179" s="5"/>
    </row>
    <row r="180" spans="1:14" s="28" customFormat="1" ht="12.75">
      <c r="A180" s="3">
        <v>898</v>
      </c>
      <c r="B180" s="3">
        <v>898</v>
      </c>
      <c r="C180" s="3"/>
      <c r="D180" s="3"/>
      <c r="E180" s="3">
        <v>100</v>
      </c>
      <c r="F180" s="4">
        <v>44356</v>
      </c>
      <c r="G180" s="9" t="s">
        <v>37</v>
      </c>
      <c r="H180" s="10">
        <v>1</v>
      </c>
      <c r="I180" s="3">
        <v>2</v>
      </c>
      <c r="J180" s="1" t="s">
        <v>55</v>
      </c>
      <c r="K180" s="25" t="s">
        <v>15</v>
      </c>
      <c r="L180" s="5">
        <v>1772.5</v>
      </c>
      <c r="M180" s="5"/>
      <c r="N180" s="5"/>
    </row>
    <row r="181" spans="1:14" s="28" customFormat="1" ht="12.75">
      <c r="A181" s="3">
        <v>898</v>
      </c>
      <c r="B181" s="3">
        <v>898</v>
      </c>
      <c r="C181" s="3"/>
      <c r="D181" s="3"/>
      <c r="E181" s="3">
        <v>100</v>
      </c>
      <c r="F181" s="4">
        <v>44356</v>
      </c>
      <c r="G181" s="9" t="s">
        <v>37</v>
      </c>
      <c r="H181" s="10">
        <v>1</v>
      </c>
      <c r="I181" s="3">
        <v>2</v>
      </c>
      <c r="J181" s="1" t="s">
        <v>55</v>
      </c>
      <c r="K181" s="25" t="s">
        <v>16</v>
      </c>
      <c r="L181" s="5">
        <v>1775</v>
      </c>
      <c r="M181" s="5"/>
      <c r="N181" s="5"/>
    </row>
    <row r="182" spans="1:14" s="28" customFormat="1" ht="12.75">
      <c r="A182" s="3">
        <v>898</v>
      </c>
      <c r="B182" s="3">
        <v>898</v>
      </c>
      <c r="C182" s="3"/>
      <c r="D182" s="3"/>
      <c r="E182" s="3">
        <v>100</v>
      </c>
      <c r="F182" s="4">
        <v>44356</v>
      </c>
      <c r="G182" s="9" t="s">
        <v>37</v>
      </c>
      <c r="H182" s="10">
        <v>1</v>
      </c>
      <c r="I182" s="3">
        <v>2</v>
      </c>
      <c r="J182" s="1" t="s">
        <v>55</v>
      </c>
      <c r="K182" s="25" t="s">
        <v>17</v>
      </c>
      <c r="L182" s="5">
        <v>287.5</v>
      </c>
      <c r="M182" s="5"/>
      <c r="N182" s="5"/>
    </row>
    <row r="183" spans="1:14" s="28" customFormat="1" ht="12.75">
      <c r="A183" s="3">
        <v>898</v>
      </c>
      <c r="B183" s="3">
        <v>898</v>
      </c>
      <c r="C183" s="3"/>
      <c r="D183" s="3"/>
      <c r="E183" s="3">
        <v>100</v>
      </c>
      <c r="F183" s="4">
        <v>44356</v>
      </c>
      <c r="G183" s="9" t="s">
        <v>37</v>
      </c>
      <c r="H183" s="10">
        <v>1</v>
      </c>
      <c r="I183" s="3">
        <v>4</v>
      </c>
      <c r="J183" s="1" t="s">
        <v>30</v>
      </c>
      <c r="K183" s="25" t="s">
        <v>46</v>
      </c>
      <c r="L183" s="5">
        <v>45000</v>
      </c>
      <c r="M183" s="5"/>
      <c r="N183" s="5"/>
    </row>
    <row r="184" spans="1:14" s="28" customFormat="1" ht="12.75">
      <c r="A184" s="3">
        <v>898</v>
      </c>
      <c r="B184" s="3">
        <v>898</v>
      </c>
      <c r="C184" s="3"/>
      <c r="D184" s="3"/>
      <c r="E184" s="3">
        <v>100</v>
      </c>
      <c r="F184" s="4">
        <v>44356</v>
      </c>
      <c r="G184" s="9" t="s">
        <v>37</v>
      </c>
      <c r="H184" s="10">
        <v>1</v>
      </c>
      <c r="I184" s="3">
        <v>4</v>
      </c>
      <c r="J184" s="1" t="s">
        <v>30</v>
      </c>
      <c r="K184" s="25" t="s">
        <v>15</v>
      </c>
      <c r="L184" s="5">
        <v>3190.5</v>
      </c>
      <c r="M184" s="5"/>
      <c r="N184" s="5"/>
    </row>
    <row r="185" spans="1:14" s="28" customFormat="1" ht="12.75">
      <c r="A185" s="3">
        <v>898</v>
      </c>
      <c r="B185" s="3">
        <v>898</v>
      </c>
      <c r="C185" s="3"/>
      <c r="D185" s="3"/>
      <c r="E185" s="3">
        <v>100</v>
      </c>
      <c r="F185" s="4">
        <v>44356</v>
      </c>
      <c r="G185" s="9" t="s">
        <v>37</v>
      </c>
      <c r="H185" s="10">
        <v>1</v>
      </c>
      <c r="I185" s="3">
        <v>4</v>
      </c>
      <c r="J185" s="1" t="s">
        <v>30</v>
      </c>
      <c r="K185" s="25" t="s">
        <v>16</v>
      </c>
      <c r="L185" s="5">
        <v>3195</v>
      </c>
      <c r="M185" s="5"/>
      <c r="N185" s="5"/>
    </row>
    <row r="186" spans="1:15" s="28" customFormat="1" ht="12.75">
      <c r="A186" s="3">
        <v>898</v>
      </c>
      <c r="B186" s="3">
        <v>898</v>
      </c>
      <c r="C186" s="3"/>
      <c r="D186" s="3"/>
      <c r="E186" s="3">
        <v>100</v>
      </c>
      <c r="F186" s="4">
        <v>44356</v>
      </c>
      <c r="G186" s="9" t="s">
        <v>37</v>
      </c>
      <c r="H186" s="10">
        <v>1</v>
      </c>
      <c r="I186" s="3">
        <v>4</v>
      </c>
      <c r="J186" s="1" t="s">
        <v>30</v>
      </c>
      <c r="K186" s="25" t="s">
        <v>17</v>
      </c>
      <c r="L186" s="5">
        <v>517.5</v>
      </c>
      <c r="M186" s="5"/>
      <c r="N186" s="5"/>
      <c r="O186" s="29">
        <f>SUM(L175:L186)</f>
        <v>324846.33</v>
      </c>
    </row>
    <row r="187" spans="1:14" s="28" customFormat="1" ht="12.75">
      <c r="A187" s="3">
        <v>899</v>
      </c>
      <c r="B187" s="3">
        <v>899</v>
      </c>
      <c r="C187" s="3"/>
      <c r="D187" s="3"/>
      <c r="E187" s="3">
        <v>100</v>
      </c>
      <c r="F187" s="4">
        <v>44356</v>
      </c>
      <c r="G187" s="1" t="s">
        <v>24</v>
      </c>
      <c r="H187" s="10">
        <v>1</v>
      </c>
      <c r="I187" s="3">
        <v>1</v>
      </c>
      <c r="J187" s="8" t="s">
        <v>49</v>
      </c>
      <c r="K187" s="6" t="s">
        <v>21</v>
      </c>
      <c r="L187" s="5">
        <v>28363.33</v>
      </c>
      <c r="M187" s="5"/>
      <c r="N187" s="5"/>
    </row>
    <row r="188" spans="1:14" s="28" customFormat="1" ht="12.75">
      <c r="A188" s="3">
        <v>899</v>
      </c>
      <c r="B188" s="3">
        <v>899</v>
      </c>
      <c r="C188" s="3"/>
      <c r="D188" s="3"/>
      <c r="E188" s="3">
        <v>100</v>
      </c>
      <c r="F188" s="4">
        <v>44356</v>
      </c>
      <c r="G188" s="1" t="s">
        <v>24</v>
      </c>
      <c r="H188" s="10">
        <v>1</v>
      </c>
      <c r="I188" s="3">
        <v>1</v>
      </c>
      <c r="J188" s="8" t="s">
        <v>49</v>
      </c>
      <c r="K188" s="6" t="s">
        <v>18</v>
      </c>
      <c r="L188" s="5">
        <v>59167.94</v>
      </c>
      <c r="M188" s="5"/>
      <c r="N188" s="5"/>
    </row>
    <row r="189" spans="1:14" s="28" customFormat="1" ht="12.75">
      <c r="A189" s="3">
        <v>899</v>
      </c>
      <c r="B189" s="3">
        <v>899</v>
      </c>
      <c r="C189" s="3"/>
      <c r="D189" s="3"/>
      <c r="E189" s="3">
        <v>100</v>
      </c>
      <c r="F189" s="4">
        <v>44356</v>
      </c>
      <c r="G189" s="1" t="s">
        <v>24</v>
      </c>
      <c r="H189" s="10">
        <v>1</v>
      </c>
      <c r="I189" s="3">
        <v>1</v>
      </c>
      <c r="J189" s="8" t="s">
        <v>49</v>
      </c>
      <c r="K189" s="6" t="s">
        <v>19</v>
      </c>
      <c r="L189" s="5">
        <v>9171.28</v>
      </c>
      <c r="M189" s="5"/>
      <c r="N189" s="5"/>
    </row>
    <row r="190" spans="1:14" s="28" customFormat="1" ht="25.5">
      <c r="A190" s="3">
        <v>900</v>
      </c>
      <c r="B190" s="3"/>
      <c r="C190" s="3"/>
      <c r="D190" s="3"/>
      <c r="E190" s="3">
        <v>100</v>
      </c>
      <c r="F190" s="4">
        <v>44356</v>
      </c>
      <c r="G190" s="26" t="s">
        <v>70</v>
      </c>
      <c r="H190" s="10">
        <v>1</v>
      </c>
      <c r="I190" s="3">
        <v>3</v>
      </c>
      <c r="J190" s="1" t="s">
        <v>29</v>
      </c>
      <c r="K190" s="6" t="s">
        <v>71</v>
      </c>
      <c r="L190" s="5">
        <v>34066.6</v>
      </c>
      <c r="M190" s="5"/>
      <c r="N190" s="5"/>
    </row>
    <row r="191" spans="1:14" s="28" customFormat="1" ht="12.75">
      <c r="A191" s="3">
        <v>915</v>
      </c>
      <c r="B191" s="3"/>
      <c r="C191" s="3"/>
      <c r="D191" s="3"/>
      <c r="E191" s="3">
        <v>100</v>
      </c>
      <c r="F191" s="4">
        <v>44358</v>
      </c>
      <c r="G191" s="9" t="s">
        <v>73</v>
      </c>
      <c r="H191" s="10">
        <v>1</v>
      </c>
      <c r="I191" s="3">
        <v>4</v>
      </c>
      <c r="J191" s="1" t="s">
        <v>30</v>
      </c>
      <c r="K191" s="6" t="s">
        <v>72</v>
      </c>
      <c r="L191" s="5">
        <v>12000</v>
      </c>
      <c r="M191" s="5"/>
      <c r="N191" s="5"/>
    </row>
    <row r="192" spans="1:14" s="28" customFormat="1" ht="12.75">
      <c r="A192" s="3">
        <v>920</v>
      </c>
      <c r="B192" s="3">
        <v>920</v>
      </c>
      <c r="C192" s="3"/>
      <c r="D192" s="3"/>
      <c r="E192" s="3">
        <v>100</v>
      </c>
      <c r="F192" s="4">
        <v>44358</v>
      </c>
      <c r="G192" s="1" t="s">
        <v>22</v>
      </c>
      <c r="H192" s="10">
        <v>1</v>
      </c>
      <c r="I192" s="3">
        <v>1</v>
      </c>
      <c r="J192" s="8" t="s">
        <v>49</v>
      </c>
      <c r="K192" s="25" t="s">
        <v>14</v>
      </c>
      <c r="L192" s="5">
        <v>42000</v>
      </c>
      <c r="M192" s="5"/>
      <c r="N192" s="5"/>
    </row>
    <row r="193" spans="1:14" s="28" customFormat="1" ht="12.75">
      <c r="A193" s="3">
        <v>920</v>
      </c>
      <c r="B193" s="3">
        <v>920</v>
      </c>
      <c r="C193" s="3"/>
      <c r="D193" s="3"/>
      <c r="E193" s="3">
        <v>100</v>
      </c>
      <c r="F193" s="4">
        <v>44358</v>
      </c>
      <c r="G193" s="1" t="s">
        <v>22</v>
      </c>
      <c r="H193" s="10">
        <v>1</v>
      </c>
      <c r="I193" s="3">
        <v>1</v>
      </c>
      <c r="J193" s="8" t="s">
        <v>49</v>
      </c>
      <c r="K193" s="25" t="s">
        <v>15</v>
      </c>
      <c r="L193" s="5">
        <v>2977.8</v>
      </c>
      <c r="M193" s="5"/>
      <c r="N193" s="5"/>
    </row>
    <row r="194" spans="1:14" s="28" customFormat="1" ht="12.75">
      <c r="A194" s="3">
        <v>920</v>
      </c>
      <c r="B194" s="3">
        <v>920</v>
      </c>
      <c r="C194" s="3"/>
      <c r="D194" s="3"/>
      <c r="E194" s="3">
        <v>100</v>
      </c>
      <c r="F194" s="4">
        <v>44358</v>
      </c>
      <c r="G194" s="1" t="s">
        <v>22</v>
      </c>
      <c r="H194" s="10">
        <v>1</v>
      </c>
      <c r="I194" s="3">
        <v>1</v>
      </c>
      <c r="J194" s="8" t="s">
        <v>49</v>
      </c>
      <c r="K194" s="25" t="s">
        <v>16</v>
      </c>
      <c r="L194" s="5">
        <v>2982</v>
      </c>
      <c r="M194" s="5"/>
      <c r="N194" s="5"/>
    </row>
    <row r="195" spans="1:14" s="28" customFormat="1" ht="12.75">
      <c r="A195" s="3">
        <v>920</v>
      </c>
      <c r="B195" s="3">
        <v>920</v>
      </c>
      <c r="C195" s="3"/>
      <c r="D195" s="3"/>
      <c r="E195" s="3">
        <v>100</v>
      </c>
      <c r="F195" s="4">
        <v>44358</v>
      </c>
      <c r="G195" s="1" t="s">
        <v>22</v>
      </c>
      <c r="H195" s="10">
        <v>1</v>
      </c>
      <c r="I195" s="3">
        <v>1</v>
      </c>
      <c r="J195" s="8" t="s">
        <v>49</v>
      </c>
      <c r="K195" s="25" t="s">
        <v>17</v>
      </c>
      <c r="L195" s="5">
        <v>483</v>
      </c>
      <c r="M195" s="5"/>
      <c r="N195" s="5"/>
    </row>
    <row r="196" spans="1:14" s="28" customFormat="1" ht="12.75">
      <c r="A196" s="3">
        <v>921</v>
      </c>
      <c r="B196" s="3">
        <v>921</v>
      </c>
      <c r="C196" s="3"/>
      <c r="D196" s="3"/>
      <c r="E196" s="3">
        <v>100</v>
      </c>
      <c r="F196" s="4">
        <v>44358</v>
      </c>
      <c r="G196" s="9" t="s">
        <v>74</v>
      </c>
      <c r="H196" s="10">
        <v>1</v>
      </c>
      <c r="I196" s="3">
        <v>1</v>
      </c>
      <c r="J196" s="8" t="s">
        <v>49</v>
      </c>
      <c r="K196" s="25" t="s">
        <v>46</v>
      </c>
      <c r="L196" s="5">
        <v>42262</v>
      </c>
      <c r="M196" s="5"/>
      <c r="N196" s="5"/>
    </row>
    <row r="197" spans="1:14" s="28" customFormat="1" ht="12.75">
      <c r="A197" s="3">
        <v>921</v>
      </c>
      <c r="B197" s="3">
        <v>921</v>
      </c>
      <c r="C197" s="3"/>
      <c r="D197" s="3"/>
      <c r="E197" s="3">
        <v>100</v>
      </c>
      <c r="F197" s="4">
        <v>44358</v>
      </c>
      <c r="G197" s="9" t="s">
        <v>74</v>
      </c>
      <c r="H197" s="10">
        <v>1</v>
      </c>
      <c r="I197" s="3">
        <v>1</v>
      </c>
      <c r="J197" s="8" t="s">
        <v>49</v>
      </c>
      <c r="K197" s="25" t="s">
        <v>15</v>
      </c>
      <c r="L197" s="5">
        <v>2996.38</v>
      </c>
      <c r="M197" s="5"/>
      <c r="N197" s="5"/>
    </row>
    <row r="198" spans="1:14" s="28" customFormat="1" ht="12.75">
      <c r="A198" s="3">
        <v>921</v>
      </c>
      <c r="B198" s="3">
        <v>921</v>
      </c>
      <c r="C198" s="3"/>
      <c r="D198" s="3"/>
      <c r="E198" s="3">
        <v>100</v>
      </c>
      <c r="F198" s="4">
        <v>44358</v>
      </c>
      <c r="G198" s="9" t="s">
        <v>74</v>
      </c>
      <c r="H198" s="10">
        <v>1</v>
      </c>
      <c r="I198" s="3">
        <v>1</v>
      </c>
      <c r="J198" s="8" t="s">
        <v>49</v>
      </c>
      <c r="K198" s="25" t="s">
        <v>16</v>
      </c>
      <c r="L198" s="5">
        <v>3000.6</v>
      </c>
      <c r="M198" s="5"/>
      <c r="N198" s="5"/>
    </row>
    <row r="199" spans="1:14" s="28" customFormat="1" ht="12.75">
      <c r="A199" s="3">
        <v>921</v>
      </c>
      <c r="B199" s="3">
        <v>921</v>
      </c>
      <c r="C199" s="3"/>
      <c r="D199" s="3"/>
      <c r="E199" s="3">
        <v>100</v>
      </c>
      <c r="F199" s="4">
        <v>44358</v>
      </c>
      <c r="G199" s="9" t="s">
        <v>74</v>
      </c>
      <c r="H199" s="10">
        <v>1</v>
      </c>
      <c r="I199" s="3">
        <v>1</v>
      </c>
      <c r="J199" s="8" t="s">
        <v>49</v>
      </c>
      <c r="K199" s="25" t="s">
        <v>17</v>
      </c>
      <c r="L199" s="5">
        <v>486.01</v>
      </c>
      <c r="M199" s="5"/>
      <c r="N199" s="5"/>
    </row>
    <row r="200" spans="1:14" s="28" customFormat="1" ht="12.75">
      <c r="A200" s="3">
        <v>921</v>
      </c>
      <c r="B200" s="3">
        <v>921</v>
      </c>
      <c r="C200" s="3"/>
      <c r="D200" s="3"/>
      <c r="E200" s="3">
        <v>100</v>
      </c>
      <c r="F200" s="4">
        <v>44358</v>
      </c>
      <c r="G200" s="9" t="s">
        <v>74</v>
      </c>
      <c r="H200" s="10">
        <v>1</v>
      </c>
      <c r="I200" s="3">
        <v>2</v>
      </c>
      <c r="J200" s="1" t="s">
        <v>55</v>
      </c>
      <c r="K200" s="25" t="s">
        <v>46</v>
      </c>
      <c r="L200" s="5">
        <v>25000</v>
      </c>
      <c r="M200" s="5"/>
      <c r="N200" s="5"/>
    </row>
    <row r="201" spans="1:14" s="28" customFormat="1" ht="12.75">
      <c r="A201" s="3">
        <v>921</v>
      </c>
      <c r="B201" s="3">
        <v>921</v>
      </c>
      <c r="C201" s="3"/>
      <c r="D201" s="3"/>
      <c r="E201" s="3">
        <v>100</v>
      </c>
      <c r="F201" s="4">
        <v>44358</v>
      </c>
      <c r="G201" s="9" t="s">
        <v>74</v>
      </c>
      <c r="H201" s="10">
        <v>1</v>
      </c>
      <c r="I201" s="3">
        <v>2</v>
      </c>
      <c r="J201" s="1" t="s">
        <v>55</v>
      </c>
      <c r="K201" s="25" t="s">
        <v>15</v>
      </c>
      <c r="L201" s="5">
        <v>1772.5</v>
      </c>
      <c r="M201" s="5"/>
      <c r="N201" s="5"/>
    </row>
    <row r="202" spans="1:14" s="28" customFormat="1" ht="12.75">
      <c r="A202" s="3">
        <v>921</v>
      </c>
      <c r="B202" s="3">
        <v>921</v>
      </c>
      <c r="C202" s="3"/>
      <c r="D202" s="3"/>
      <c r="E202" s="3">
        <v>100</v>
      </c>
      <c r="F202" s="4">
        <v>44358</v>
      </c>
      <c r="G202" s="9" t="s">
        <v>74</v>
      </c>
      <c r="H202" s="10">
        <v>1</v>
      </c>
      <c r="I202" s="3">
        <v>2</v>
      </c>
      <c r="J202" s="1" t="s">
        <v>55</v>
      </c>
      <c r="K202" s="25" t="s">
        <v>16</v>
      </c>
      <c r="L202" s="5">
        <v>1775</v>
      </c>
      <c r="M202" s="5"/>
      <c r="N202" s="5"/>
    </row>
    <row r="203" spans="1:14" s="28" customFormat="1" ht="12.75">
      <c r="A203" s="3">
        <v>921</v>
      </c>
      <c r="B203" s="3">
        <v>921</v>
      </c>
      <c r="C203" s="3"/>
      <c r="D203" s="3"/>
      <c r="E203" s="3">
        <v>100</v>
      </c>
      <c r="F203" s="4">
        <v>44358</v>
      </c>
      <c r="G203" s="9" t="s">
        <v>74</v>
      </c>
      <c r="H203" s="10">
        <v>1</v>
      </c>
      <c r="I203" s="3">
        <v>2</v>
      </c>
      <c r="J203" s="1" t="s">
        <v>55</v>
      </c>
      <c r="K203" s="25" t="s">
        <v>17</v>
      </c>
      <c r="L203" s="5">
        <v>287.5</v>
      </c>
      <c r="M203" s="5"/>
      <c r="N203" s="5"/>
    </row>
    <row r="204" spans="1:14" s="28" customFormat="1" ht="12.75">
      <c r="A204" s="3">
        <v>922</v>
      </c>
      <c r="B204" s="3">
        <v>922</v>
      </c>
      <c r="C204" s="3"/>
      <c r="D204" s="3"/>
      <c r="E204" s="3">
        <v>100</v>
      </c>
      <c r="F204" s="4">
        <v>44358</v>
      </c>
      <c r="G204" s="9" t="s">
        <v>74</v>
      </c>
      <c r="H204" s="10">
        <v>1</v>
      </c>
      <c r="I204" s="3">
        <v>1</v>
      </c>
      <c r="J204" s="8" t="s">
        <v>49</v>
      </c>
      <c r="K204" s="25" t="s">
        <v>46</v>
      </c>
      <c r="L204" s="5">
        <v>42262</v>
      </c>
      <c r="M204" s="5"/>
      <c r="N204" s="5"/>
    </row>
    <row r="205" spans="1:14" s="28" customFormat="1" ht="12.75">
      <c r="A205" s="3">
        <v>922</v>
      </c>
      <c r="B205" s="3">
        <v>922</v>
      </c>
      <c r="C205" s="3"/>
      <c r="D205" s="3"/>
      <c r="E205" s="3">
        <v>100</v>
      </c>
      <c r="F205" s="4">
        <v>44358</v>
      </c>
      <c r="G205" s="9" t="s">
        <v>74</v>
      </c>
      <c r="H205" s="10">
        <v>1</v>
      </c>
      <c r="I205" s="3">
        <v>1</v>
      </c>
      <c r="J205" s="8" t="s">
        <v>49</v>
      </c>
      <c r="K205" s="25" t="s">
        <v>15</v>
      </c>
      <c r="L205" s="5">
        <v>2996.38</v>
      </c>
      <c r="M205" s="5"/>
      <c r="N205" s="5"/>
    </row>
    <row r="206" spans="1:14" s="28" customFormat="1" ht="12.75">
      <c r="A206" s="3">
        <v>922</v>
      </c>
      <c r="B206" s="3">
        <v>922</v>
      </c>
      <c r="C206" s="3"/>
      <c r="D206" s="3"/>
      <c r="E206" s="3">
        <v>100</v>
      </c>
      <c r="F206" s="4">
        <v>44358</v>
      </c>
      <c r="G206" s="9" t="s">
        <v>74</v>
      </c>
      <c r="H206" s="10">
        <v>1</v>
      </c>
      <c r="I206" s="3">
        <v>1</v>
      </c>
      <c r="J206" s="8" t="s">
        <v>49</v>
      </c>
      <c r="K206" s="25" t="s">
        <v>16</v>
      </c>
      <c r="L206" s="5">
        <v>3000.6</v>
      </c>
      <c r="M206" s="5"/>
      <c r="N206" s="5"/>
    </row>
    <row r="207" spans="1:14" s="28" customFormat="1" ht="12.75">
      <c r="A207" s="3">
        <v>922</v>
      </c>
      <c r="B207" s="3">
        <v>922</v>
      </c>
      <c r="C207" s="3"/>
      <c r="D207" s="3"/>
      <c r="E207" s="3">
        <v>100</v>
      </c>
      <c r="F207" s="4">
        <v>44358</v>
      </c>
      <c r="G207" s="9" t="s">
        <v>74</v>
      </c>
      <c r="H207" s="10">
        <v>1</v>
      </c>
      <c r="I207" s="3">
        <v>1</v>
      </c>
      <c r="J207" s="8" t="s">
        <v>49</v>
      </c>
      <c r="K207" s="25" t="s">
        <v>17</v>
      </c>
      <c r="L207" s="37">
        <v>486.01</v>
      </c>
      <c r="M207" s="37"/>
      <c r="N207" s="37"/>
    </row>
    <row r="208" spans="1:14" s="28" customFormat="1" ht="25.5">
      <c r="A208" s="3">
        <v>823</v>
      </c>
      <c r="B208" s="33"/>
      <c r="C208" s="3"/>
      <c r="D208" s="3"/>
      <c r="E208" s="3">
        <v>121</v>
      </c>
      <c r="F208" s="4">
        <v>44358</v>
      </c>
      <c r="G208" s="26" t="s">
        <v>75</v>
      </c>
      <c r="H208" s="10">
        <v>1</v>
      </c>
      <c r="I208" s="3">
        <v>2</v>
      </c>
      <c r="J208" s="1" t="s">
        <v>55</v>
      </c>
      <c r="K208" s="36" t="s">
        <v>76</v>
      </c>
      <c r="L208" s="50">
        <v>165200</v>
      </c>
      <c r="M208" s="50"/>
      <c r="N208" s="52"/>
    </row>
    <row r="209" spans="1:14" s="28" customFormat="1" ht="12.75">
      <c r="A209" s="3">
        <v>926</v>
      </c>
      <c r="B209" s="33">
        <v>926</v>
      </c>
      <c r="C209" s="3"/>
      <c r="D209" s="3"/>
      <c r="E209" s="3">
        <v>100</v>
      </c>
      <c r="F209" s="4">
        <v>44358</v>
      </c>
      <c r="G209" s="1" t="s">
        <v>22</v>
      </c>
      <c r="H209" s="10">
        <v>1</v>
      </c>
      <c r="I209" s="3">
        <v>1</v>
      </c>
      <c r="J209" s="8" t="s">
        <v>49</v>
      </c>
      <c r="K209" s="25" t="s">
        <v>14</v>
      </c>
      <c r="L209" s="50">
        <v>42000</v>
      </c>
      <c r="M209" s="50"/>
      <c r="N209" s="52"/>
    </row>
    <row r="210" spans="1:14" s="28" customFormat="1" ht="12.75">
      <c r="A210" s="3">
        <v>926</v>
      </c>
      <c r="B210" s="33">
        <v>926</v>
      </c>
      <c r="C210" s="3"/>
      <c r="D210" s="3"/>
      <c r="E210" s="3">
        <v>100</v>
      </c>
      <c r="F210" s="4">
        <v>44358</v>
      </c>
      <c r="G210" s="1" t="s">
        <v>22</v>
      </c>
      <c r="H210" s="10">
        <v>1</v>
      </c>
      <c r="I210" s="3">
        <v>1</v>
      </c>
      <c r="J210" s="8" t="s">
        <v>49</v>
      </c>
      <c r="K210" s="25" t="s">
        <v>15</v>
      </c>
      <c r="L210" s="50">
        <v>2977.8</v>
      </c>
      <c r="M210" s="50"/>
      <c r="N210" s="52"/>
    </row>
    <row r="211" spans="1:14" s="28" customFormat="1" ht="12.75">
      <c r="A211" s="3">
        <v>926</v>
      </c>
      <c r="B211" s="33">
        <v>926</v>
      </c>
      <c r="C211" s="3"/>
      <c r="D211" s="3"/>
      <c r="E211" s="3">
        <v>100</v>
      </c>
      <c r="F211" s="4">
        <v>44358</v>
      </c>
      <c r="G211" s="1" t="s">
        <v>22</v>
      </c>
      <c r="H211" s="10">
        <v>1</v>
      </c>
      <c r="I211" s="3">
        <v>1</v>
      </c>
      <c r="J211" s="8" t="s">
        <v>49</v>
      </c>
      <c r="K211" s="25" t="s">
        <v>16</v>
      </c>
      <c r="L211" s="50">
        <v>2982</v>
      </c>
      <c r="M211" s="50"/>
      <c r="N211" s="52"/>
    </row>
    <row r="212" spans="1:14" s="28" customFormat="1" ht="12.75">
      <c r="A212" s="3">
        <v>926</v>
      </c>
      <c r="B212" s="33">
        <v>926</v>
      </c>
      <c r="C212" s="3"/>
      <c r="D212" s="3"/>
      <c r="E212" s="3">
        <v>100</v>
      </c>
      <c r="F212" s="4">
        <v>44358</v>
      </c>
      <c r="G212" s="1" t="s">
        <v>22</v>
      </c>
      <c r="H212" s="10">
        <v>1</v>
      </c>
      <c r="I212" s="3">
        <v>1</v>
      </c>
      <c r="J212" s="8" t="s">
        <v>49</v>
      </c>
      <c r="K212" s="25" t="s">
        <v>17</v>
      </c>
      <c r="L212" s="50">
        <v>483</v>
      </c>
      <c r="M212" s="50"/>
      <c r="N212" s="52"/>
    </row>
    <row r="213" spans="1:14" s="28" customFormat="1" ht="12.75">
      <c r="A213" s="3">
        <v>927</v>
      </c>
      <c r="B213" s="3">
        <v>927</v>
      </c>
      <c r="C213" s="3"/>
      <c r="D213" s="3"/>
      <c r="E213" s="3">
        <v>100</v>
      </c>
      <c r="F213" s="4">
        <v>44358</v>
      </c>
      <c r="G213" s="9" t="s">
        <v>74</v>
      </c>
      <c r="H213" s="10">
        <v>1</v>
      </c>
      <c r="I213" s="3">
        <v>1</v>
      </c>
      <c r="J213" s="8" t="s">
        <v>49</v>
      </c>
      <c r="K213" s="25" t="s">
        <v>46</v>
      </c>
      <c r="L213" s="5">
        <v>42262</v>
      </c>
      <c r="M213" s="50"/>
      <c r="N213" s="52"/>
    </row>
    <row r="214" spans="1:14" s="28" customFormat="1" ht="12.75">
      <c r="A214" s="3">
        <v>927</v>
      </c>
      <c r="B214" s="3">
        <v>927</v>
      </c>
      <c r="C214" s="3"/>
      <c r="D214" s="3"/>
      <c r="E214" s="3">
        <v>100</v>
      </c>
      <c r="F214" s="4">
        <v>44358</v>
      </c>
      <c r="G214" s="9" t="s">
        <v>74</v>
      </c>
      <c r="H214" s="10">
        <v>1</v>
      </c>
      <c r="I214" s="3">
        <v>1</v>
      </c>
      <c r="J214" s="8" t="s">
        <v>49</v>
      </c>
      <c r="K214" s="25" t="s">
        <v>15</v>
      </c>
      <c r="L214" s="5">
        <v>2996.38</v>
      </c>
      <c r="M214" s="50"/>
      <c r="N214" s="52"/>
    </row>
    <row r="215" spans="1:14" s="28" customFormat="1" ht="12.75">
      <c r="A215" s="3">
        <v>927</v>
      </c>
      <c r="B215" s="3">
        <v>927</v>
      </c>
      <c r="C215" s="3"/>
      <c r="D215" s="3"/>
      <c r="E215" s="3">
        <v>100</v>
      </c>
      <c r="F215" s="4">
        <v>44358</v>
      </c>
      <c r="G215" s="9" t="s">
        <v>74</v>
      </c>
      <c r="H215" s="10">
        <v>1</v>
      </c>
      <c r="I215" s="3">
        <v>1</v>
      </c>
      <c r="J215" s="8" t="s">
        <v>49</v>
      </c>
      <c r="K215" s="25" t="s">
        <v>16</v>
      </c>
      <c r="L215" s="5">
        <v>3000.6</v>
      </c>
      <c r="M215" s="50"/>
      <c r="N215" s="52"/>
    </row>
    <row r="216" spans="1:14" s="28" customFormat="1" ht="12.75">
      <c r="A216" s="3">
        <v>927</v>
      </c>
      <c r="B216" s="3">
        <v>927</v>
      </c>
      <c r="C216" s="3"/>
      <c r="D216" s="3"/>
      <c r="E216" s="3">
        <v>100</v>
      </c>
      <c r="F216" s="4">
        <v>44358</v>
      </c>
      <c r="G216" s="9" t="s">
        <v>74</v>
      </c>
      <c r="H216" s="10">
        <v>1</v>
      </c>
      <c r="I216" s="3">
        <v>1</v>
      </c>
      <c r="J216" s="8" t="s">
        <v>49</v>
      </c>
      <c r="K216" s="25" t="s">
        <v>17</v>
      </c>
      <c r="L216" s="5">
        <v>486.01</v>
      </c>
      <c r="M216" s="50"/>
      <c r="N216" s="52"/>
    </row>
    <row r="217" spans="1:14" s="28" customFormat="1" ht="12.75">
      <c r="A217" s="3">
        <v>927</v>
      </c>
      <c r="B217" s="3">
        <v>927</v>
      </c>
      <c r="C217" s="3"/>
      <c r="D217" s="3"/>
      <c r="E217" s="3">
        <v>100</v>
      </c>
      <c r="F217" s="4">
        <v>44358</v>
      </c>
      <c r="G217" s="9" t="s">
        <v>74</v>
      </c>
      <c r="H217" s="10">
        <v>1</v>
      </c>
      <c r="I217" s="3">
        <v>2</v>
      </c>
      <c r="J217" s="1" t="s">
        <v>55</v>
      </c>
      <c r="K217" s="25" t="s">
        <v>46</v>
      </c>
      <c r="L217" s="5">
        <v>25000</v>
      </c>
      <c r="M217" s="51"/>
      <c r="N217" s="52"/>
    </row>
    <row r="218" spans="1:14" ht="12.75">
      <c r="A218" s="3">
        <v>927</v>
      </c>
      <c r="B218" s="3">
        <v>927</v>
      </c>
      <c r="C218" s="3"/>
      <c r="D218" s="3"/>
      <c r="E218" s="3">
        <v>100</v>
      </c>
      <c r="F218" s="4">
        <v>44358</v>
      </c>
      <c r="G218" s="9" t="s">
        <v>74</v>
      </c>
      <c r="H218" s="10">
        <v>1</v>
      </c>
      <c r="I218" s="3">
        <v>2</v>
      </c>
      <c r="J218" s="1" t="s">
        <v>55</v>
      </c>
      <c r="K218" s="25" t="s">
        <v>15</v>
      </c>
      <c r="L218" s="5">
        <v>1772.5</v>
      </c>
      <c r="M218" s="51"/>
      <c r="N218" s="52"/>
    </row>
    <row r="219" spans="1:14" ht="12.75">
      <c r="A219" s="3">
        <v>927</v>
      </c>
      <c r="B219" s="3">
        <v>927</v>
      </c>
      <c r="E219" s="3">
        <v>100</v>
      </c>
      <c r="F219" s="4">
        <v>44358</v>
      </c>
      <c r="G219" s="9" t="s">
        <v>74</v>
      </c>
      <c r="H219" s="10">
        <v>1</v>
      </c>
      <c r="I219" s="3">
        <v>2</v>
      </c>
      <c r="J219" s="1" t="s">
        <v>55</v>
      </c>
      <c r="K219" s="25" t="s">
        <v>16</v>
      </c>
      <c r="L219" s="5">
        <v>1775</v>
      </c>
      <c r="M219" s="51"/>
      <c r="N219" s="52"/>
    </row>
    <row r="220" spans="1:15" ht="12.75">
      <c r="A220" s="3">
        <v>927</v>
      </c>
      <c r="B220" s="3">
        <v>927</v>
      </c>
      <c r="E220" s="3">
        <v>100</v>
      </c>
      <c r="F220" s="4">
        <v>44358</v>
      </c>
      <c r="G220" s="9" t="s">
        <v>74</v>
      </c>
      <c r="H220" s="10">
        <v>1</v>
      </c>
      <c r="I220" s="3">
        <v>2</v>
      </c>
      <c r="J220" s="1" t="s">
        <v>55</v>
      </c>
      <c r="K220" s="25" t="s">
        <v>17</v>
      </c>
      <c r="L220" s="5">
        <v>287.5</v>
      </c>
      <c r="M220" s="51"/>
      <c r="N220" s="52"/>
      <c r="O220" s="29">
        <f>SUM(L213:L220)</f>
        <v>77579.98999999999</v>
      </c>
    </row>
    <row r="221" spans="1:12" ht="12.75">
      <c r="A221" s="67">
        <v>940</v>
      </c>
      <c r="B221" s="67">
        <v>940</v>
      </c>
      <c r="E221" s="3">
        <v>100</v>
      </c>
      <c r="F221" s="4">
        <v>44362</v>
      </c>
      <c r="G221" s="9" t="s">
        <v>77</v>
      </c>
      <c r="H221" s="10">
        <v>1</v>
      </c>
      <c r="I221" s="3">
        <v>1</v>
      </c>
      <c r="J221" s="8" t="s">
        <v>49</v>
      </c>
      <c r="K221" s="25" t="s">
        <v>19</v>
      </c>
      <c r="L221" s="5">
        <v>5463.03</v>
      </c>
    </row>
    <row r="222" spans="1:12" ht="12.75">
      <c r="A222" s="67">
        <v>941</v>
      </c>
      <c r="B222" s="67">
        <v>941</v>
      </c>
      <c r="E222" s="3">
        <v>100</v>
      </c>
      <c r="F222" s="4">
        <v>44362</v>
      </c>
      <c r="G222" s="1" t="s">
        <v>24</v>
      </c>
      <c r="H222" s="10">
        <v>2</v>
      </c>
      <c r="I222" s="3">
        <v>1</v>
      </c>
      <c r="J222" s="1" t="s">
        <v>28</v>
      </c>
      <c r="K222" s="6" t="s">
        <v>21</v>
      </c>
      <c r="L222" s="5">
        <v>15648.16</v>
      </c>
    </row>
    <row r="223" spans="1:12" ht="12.75">
      <c r="A223" s="67">
        <v>941</v>
      </c>
      <c r="B223" s="67">
        <v>941</v>
      </c>
      <c r="E223" s="3">
        <v>100</v>
      </c>
      <c r="F223" s="4">
        <v>44362</v>
      </c>
      <c r="G223" s="1" t="s">
        <v>24</v>
      </c>
      <c r="H223" s="10">
        <v>2</v>
      </c>
      <c r="I223" s="3">
        <v>1</v>
      </c>
      <c r="J223" s="1" t="s">
        <v>28</v>
      </c>
      <c r="K223" s="6" t="s">
        <v>18</v>
      </c>
      <c r="L223" s="5">
        <v>15090.91</v>
      </c>
    </row>
    <row r="224" spans="1:12" ht="12.75">
      <c r="A224" s="67">
        <v>941</v>
      </c>
      <c r="B224" s="67">
        <v>941</v>
      </c>
      <c r="E224" s="3">
        <v>100</v>
      </c>
      <c r="F224" s="4">
        <v>44362</v>
      </c>
      <c r="G224" s="1" t="s">
        <v>24</v>
      </c>
      <c r="H224" s="10">
        <v>2</v>
      </c>
      <c r="I224" s="3">
        <v>1</v>
      </c>
      <c r="J224" s="1" t="s">
        <v>28</v>
      </c>
      <c r="K224" s="6" t="s">
        <v>19</v>
      </c>
      <c r="L224" s="5">
        <v>2984.21</v>
      </c>
    </row>
    <row r="225" spans="1:12" ht="12.75">
      <c r="A225" s="67">
        <v>942</v>
      </c>
      <c r="E225" s="3">
        <v>121</v>
      </c>
      <c r="F225" s="4">
        <v>44362</v>
      </c>
      <c r="G225" s="1" t="s">
        <v>78</v>
      </c>
      <c r="H225" s="10">
        <v>1</v>
      </c>
      <c r="I225" s="3">
        <v>2</v>
      </c>
      <c r="J225" s="1" t="s">
        <v>55</v>
      </c>
      <c r="K225" s="6" t="s">
        <v>79</v>
      </c>
      <c r="L225" s="5">
        <v>5800000</v>
      </c>
    </row>
    <row r="226" spans="1:12" ht="12.75">
      <c r="A226" s="67">
        <v>943</v>
      </c>
      <c r="E226" s="3">
        <v>100</v>
      </c>
      <c r="F226" s="4">
        <v>44362</v>
      </c>
      <c r="G226" s="1" t="s">
        <v>80</v>
      </c>
      <c r="H226" s="10">
        <v>2</v>
      </c>
      <c r="I226" s="3">
        <v>1</v>
      </c>
      <c r="J226" s="1" t="s">
        <v>28</v>
      </c>
      <c r="K226" s="6" t="s">
        <v>41</v>
      </c>
      <c r="L226" s="5">
        <v>17039.32</v>
      </c>
    </row>
    <row r="227" spans="1:12" ht="12.75">
      <c r="A227" s="67">
        <v>962</v>
      </c>
      <c r="E227" s="3">
        <v>100</v>
      </c>
      <c r="F227" s="4">
        <v>44364</v>
      </c>
      <c r="G227" s="1" t="s">
        <v>81</v>
      </c>
      <c r="H227" s="10">
        <v>1</v>
      </c>
      <c r="I227" s="3">
        <v>4</v>
      </c>
      <c r="J227" s="1" t="s">
        <v>30</v>
      </c>
      <c r="K227" s="6" t="s">
        <v>50</v>
      </c>
      <c r="L227" s="5">
        <v>918005</v>
      </c>
    </row>
    <row r="228" spans="1:12" ht="12.75">
      <c r="A228" s="67">
        <v>964</v>
      </c>
      <c r="E228" s="3">
        <v>100</v>
      </c>
      <c r="F228" s="4">
        <v>44364</v>
      </c>
      <c r="G228" s="1" t="s">
        <v>80</v>
      </c>
      <c r="H228" s="10">
        <v>2</v>
      </c>
      <c r="I228" s="3">
        <v>1</v>
      </c>
      <c r="J228" s="1" t="s">
        <v>28</v>
      </c>
      <c r="K228" s="6" t="s">
        <v>41</v>
      </c>
      <c r="L228" s="5">
        <v>14430.34</v>
      </c>
    </row>
    <row r="229" spans="1:12" ht="12.75">
      <c r="A229" s="67">
        <v>965</v>
      </c>
      <c r="E229" s="3">
        <v>121</v>
      </c>
      <c r="F229" s="4">
        <v>44364</v>
      </c>
      <c r="G229" s="9" t="s">
        <v>82</v>
      </c>
      <c r="H229" s="10">
        <v>1</v>
      </c>
      <c r="I229" s="3">
        <v>2</v>
      </c>
      <c r="J229" s="1" t="s">
        <v>55</v>
      </c>
      <c r="K229" s="25" t="s">
        <v>83</v>
      </c>
      <c r="L229" s="5">
        <v>111300.4</v>
      </c>
    </row>
    <row r="230" spans="1:12" ht="12.75">
      <c r="A230" s="67">
        <v>971</v>
      </c>
      <c r="E230" s="3">
        <v>100</v>
      </c>
      <c r="F230" s="4">
        <v>44364</v>
      </c>
      <c r="G230" s="9" t="s">
        <v>84</v>
      </c>
      <c r="H230" s="10">
        <v>1</v>
      </c>
      <c r="I230" s="3">
        <v>1</v>
      </c>
      <c r="J230" s="8" t="s">
        <v>49</v>
      </c>
      <c r="K230" s="25" t="s">
        <v>64</v>
      </c>
      <c r="L230" s="5">
        <v>93300</v>
      </c>
    </row>
    <row r="231" spans="1:12" ht="12.75">
      <c r="A231" s="67">
        <v>979</v>
      </c>
      <c r="B231" s="67">
        <v>979</v>
      </c>
      <c r="E231" s="3">
        <v>100</v>
      </c>
      <c r="F231" s="4">
        <v>44365</v>
      </c>
      <c r="G231" s="9" t="s">
        <v>53</v>
      </c>
      <c r="H231" s="10">
        <v>2</v>
      </c>
      <c r="I231" s="3">
        <v>1</v>
      </c>
      <c r="J231" s="1" t="s">
        <v>28</v>
      </c>
      <c r="K231" s="25" t="s">
        <v>58</v>
      </c>
      <c r="L231" s="5">
        <v>244</v>
      </c>
    </row>
    <row r="232" spans="1:12" ht="12.75">
      <c r="A232" s="67">
        <v>991</v>
      </c>
      <c r="E232" s="3">
        <v>100</v>
      </c>
      <c r="F232" s="4">
        <v>44368</v>
      </c>
      <c r="G232" s="9" t="s">
        <v>60</v>
      </c>
      <c r="H232" s="10">
        <v>1</v>
      </c>
      <c r="I232" s="3">
        <v>1</v>
      </c>
      <c r="J232" s="8" t="s">
        <v>49</v>
      </c>
      <c r="K232" s="25" t="s">
        <v>47</v>
      </c>
      <c r="L232" s="5">
        <v>18880</v>
      </c>
    </row>
    <row r="233" spans="1:12" ht="12.75">
      <c r="A233" s="67">
        <v>992</v>
      </c>
      <c r="E233" s="3">
        <v>100</v>
      </c>
      <c r="F233" s="4">
        <v>44368</v>
      </c>
      <c r="G233" s="9" t="s">
        <v>69</v>
      </c>
      <c r="H233" s="10">
        <v>1</v>
      </c>
      <c r="I233" s="3">
        <v>1</v>
      </c>
      <c r="J233" s="8" t="s">
        <v>49</v>
      </c>
      <c r="K233" s="25" t="s">
        <v>20</v>
      </c>
      <c r="L233" s="5">
        <v>306255.43</v>
      </c>
    </row>
    <row r="234" spans="1:12" ht="12.75">
      <c r="A234" s="67">
        <v>993</v>
      </c>
      <c r="B234" s="67">
        <v>993</v>
      </c>
      <c r="E234" s="3">
        <v>100</v>
      </c>
      <c r="F234" s="4">
        <v>44368</v>
      </c>
      <c r="G234" s="9" t="s">
        <v>53</v>
      </c>
      <c r="H234" s="10">
        <v>2</v>
      </c>
      <c r="I234" s="3">
        <v>1</v>
      </c>
      <c r="J234" s="1" t="s">
        <v>28</v>
      </c>
      <c r="K234" s="25" t="s">
        <v>58</v>
      </c>
      <c r="L234" s="5">
        <v>2412</v>
      </c>
    </row>
    <row r="235" spans="1:12" ht="12.75">
      <c r="A235" s="67">
        <v>995</v>
      </c>
      <c r="B235" s="67">
        <v>995</v>
      </c>
      <c r="E235" s="3">
        <v>100</v>
      </c>
      <c r="F235" s="4">
        <v>44368</v>
      </c>
      <c r="G235" s="9" t="s">
        <v>85</v>
      </c>
      <c r="H235" s="10">
        <v>1</v>
      </c>
      <c r="I235" s="3">
        <v>1</v>
      </c>
      <c r="J235" s="8" t="s">
        <v>49</v>
      </c>
      <c r="K235" s="25" t="s">
        <v>86</v>
      </c>
      <c r="L235" s="5">
        <v>370088.17</v>
      </c>
    </row>
    <row r="236" spans="1:12" ht="12.75">
      <c r="A236" s="67">
        <v>997</v>
      </c>
      <c r="B236" s="68">
        <v>997</v>
      </c>
      <c r="E236" s="3">
        <v>100</v>
      </c>
      <c r="F236" s="4">
        <v>44368</v>
      </c>
      <c r="G236" s="9" t="s">
        <v>88</v>
      </c>
      <c r="H236" s="10">
        <v>1</v>
      </c>
      <c r="I236" s="3">
        <v>1</v>
      </c>
      <c r="J236" s="8" t="s">
        <v>49</v>
      </c>
      <c r="K236" s="25" t="s">
        <v>87</v>
      </c>
      <c r="L236" s="5">
        <v>153400</v>
      </c>
    </row>
    <row r="237" spans="1:12" ht="12.75">
      <c r="A237" s="67">
        <v>1023</v>
      </c>
      <c r="E237" s="3">
        <v>100</v>
      </c>
      <c r="F237" s="4">
        <v>44370</v>
      </c>
      <c r="G237" s="9" t="s">
        <v>89</v>
      </c>
      <c r="H237" s="10">
        <v>1</v>
      </c>
      <c r="I237" s="3">
        <v>1</v>
      </c>
      <c r="J237" s="8" t="s">
        <v>49</v>
      </c>
      <c r="K237" s="25" t="s">
        <v>90</v>
      </c>
      <c r="L237" s="5">
        <v>28539.87</v>
      </c>
    </row>
    <row r="238" spans="1:12" ht="12.75">
      <c r="A238" s="67">
        <v>1023</v>
      </c>
      <c r="E238" s="3">
        <v>100</v>
      </c>
      <c r="F238" s="4">
        <v>44370</v>
      </c>
      <c r="G238" s="9" t="s">
        <v>89</v>
      </c>
      <c r="H238" s="10">
        <v>2</v>
      </c>
      <c r="I238" s="3">
        <v>1</v>
      </c>
      <c r="J238" s="1" t="s">
        <v>28</v>
      </c>
      <c r="K238" s="25" t="s">
        <v>90</v>
      </c>
      <c r="L238" s="5">
        <v>20000</v>
      </c>
    </row>
    <row r="239" spans="1:12" ht="12.75">
      <c r="A239" s="67">
        <v>1029</v>
      </c>
      <c r="B239" s="67">
        <v>1029</v>
      </c>
      <c r="E239" s="3">
        <v>100</v>
      </c>
      <c r="F239" s="4">
        <v>44371</v>
      </c>
      <c r="G239" s="9" t="s">
        <v>91</v>
      </c>
      <c r="H239" s="10">
        <v>1</v>
      </c>
      <c r="I239" s="3">
        <v>1</v>
      </c>
      <c r="J239" s="8" t="s">
        <v>49</v>
      </c>
      <c r="K239" s="25" t="s">
        <v>51</v>
      </c>
      <c r="L239" s="5">
        <v>45950</v>
      </c>
    </row>
    <row r="240" spans="1:12" ht="12.75">
      <c r="A240" s="67">
        <v>1033</v>
      </c>
      <c r="B240" s="67">
        <v>1033</v>
      </c>
      <c r="E240" s="3">
        <v>100</v>
      </c>
      <c r="F240" s="4">
        <v>44371</v>
      </c>
      <c r="G240" s="9" t="s">
        <v>53</v>
      </c>
      <c r="H240" s="10">
        <v>1</v>
      </c>
      <c r="I240" s="3">
        <v>1</v>
      </c>
      <c r="J240" s="8" t="s">
        <v>49</v>
      </c>
      <c r="K240" s="25" t="s">
        <v>58</v>
      </c>
      <c r="L240" s="5">
        <v>1835</v>
      </c>
    </row>
    <row r="241" spans="1:12" ht="12.75">
      <c r="A241" s="67">
        <v>1034</v>
      </c>
      <c r="B241" s="67">
        <v>1034</v>
      </c>
      <c r="E241" s="3">
        <v>100</v>
      </c>
      <c r="F241" s="4">
        <v>44371</v>
      </c>
      <c r="G241" s="9" t="s">
        <v>62</v>
      </c>
      <c r="H241" s="10">
        <v>2</v>
      </c>
      <c r="I241" s="3">
        <v>1</v>
      </c>
      <c r="J241" s="1" t="s">
        <v>28</v>
      </c>
      <c r="K241" s="25" t="s">
        <v>13</v>
      </c>
      <c r="L241" s="5">
        <v>102430.86</v>
      </c>
    </row>
    <row r="242" spans="1:12" ht="12.75">
      <c r="A242" s="67">
        <v>1036</v>
      </c>
      <c r="B242" s="68"/>
      <c r="E242" s="3">
        <v>100</v>
      </c>
      <c r="F242" s="4">
        <v>44371</v>
      </c>
      <c r="G242" s="1" t="s">
        <v>68</v>
      </c>
      <c r="H242" s="10">
        <v>1</v>
      </c>
      <c r="I242" s="3">
        <v>1</v>
      </c>
      <c r="J242" s="8" t="s">
        <v>49</v>
      </c>
      <c r="K242" s="25" t="s">
        <v>20</v>
      </c>
      <c r="L242" s="5">
        <v>48850.71</v>
      </c>
    </row>
    <row r="243" spans="1:12" ht="12.75">
      <c r="A243" s="67">
        <v>1055</v>
      </c>
      <c r="E243" s="3">
        <v>100</v>
      </c>
      <c r="F243" s="4">
        <v>44376</v>
      </c>
      <c r="G243" s="9" t="s">
        <v>92</v>
      </c>
      <c r="H243" s="10">
        <v>1</v>
      </c>
      <c r="I243" s="3">
        <v>1</v>
      </c>
      <c r="J243" s="8" t="s">
        <v>49</v>
      </c>
      <c r="K243" s="25" t="s">
        <v>41</v>
      </c>
      <c r="L243" s="5">
        <v>15812</v>
      </c>
    </row>
    <row r="244" spans="1:12" ht="12.75">
      <c r="A244" s="67">
        <v>1056</v>
      </c>
      <c r="E244" s="3">
        <v>100</v>
      </c>
      <c r="F244" s="4">
        <v>44376</v>
      </c>
      <c r="G244" s="9" t="s">
        <v>92</v>
      </c>
      <c r="H244" s="10">
        <v>2</v>
      </c>
      <c r="I244" s="3">
        <v>1</v>
      </c>
      <c r="J244" s="1" t="s">
        <v>28</v>
      </c>
      <c r="K244" s="25" t="s">
        <v>41</v>
      </c>
      <c r="L244" s="5">
        <v>18326</v>
      </c>
    </row>
    <row r="245" spans="1:12" ht="12.75">
      <c r="A245" s="67">
        <v>1057</v>
      </c>
      <c r="E245" s="3">
        <v>100</v>
      </c>
      <c r="F245" s="4">
        <v>44376</v>
      </c>
      <c r="G245" s="9" t="s">
        <v>24</v>
      </c>
      <c r="H245" s="10">
        <v>1</v>
      </c>
      <c r="I245" s="3">
        <v>1</v>
      </c>
      <c r="J245" s="8" t="s">
        <v>49</v>
      </c>
      <c r="K245" s="25" t="s">
        <v>18</v>
      </c>
      <c r="L245" s="5">
        <v>22187.38</v>
      </c>
    </row>
    <row r="246" spans="1:12" ht="12.75">
      <c r="A246" s="67">
        <v>1062</v>
      </c>
      <c r="B246" s="67">
        <v>1062</v>
      </c>
      <c r="E246" s="3">
        <v>100</v>
      </c>
      <c r="F246" s="4">
        <v>44376</v>
      </c>
      <c r="G246" s="1" t="s">
        <v>24</v>
      </c>
      <c r="H246" s="10">
        <v>2</v>
      </c>
      <c r="I246" s="3">
        <v>1</v>
      </c>
      <c r="J246" s="1" t="s">
        <v>28</v>
      </c>
      <c r="K246" s="6" t="s">
        <v>21</v>
      </c>
      <c r="L246" s="5">
        <v>4343.13</v>
      </c>
    </row>
    <row r="247" spans="1:12" ht="12.75">
      <c r="A247" s="67">
        <v>1062</v>
      </c>
      <c r="B247" s="67">
        <v>1062</v>
      </c>
      <c r="E247" s="3">
        <v>100</v>
      </c>
      <c r="F247" s="4">
        <v>44376</v>
      </c>
      <c r="G247" s="1" t="s">
        <v>24</v>
      </c>
      <c r="H247" s="10">
        <v>2</v>
      </c>
      <c r="I247" s="3">
        <v>1</v>
      </c>
      <c r="J247" s="1" t="s">
        <v>28</v>
      </c>
      <c r="K247" s="6" t="s">
        <v>18</v>
      </c>
      <c r="L247" s="5">
        <v>2856.7</v>
      </c>
    </row>
    <row r="248" spans="1:12" ht="12.75">
      <c r="A248" s="67">
        <v>1062</v>
      </c>
      <c r="B248" s="67">
        <v>1062</v>
      </c>
      <c r="E248" s="3">
        <v>100</v>
      </c>
      <c r="F248" s="4">
        <v>44376</v>
      </c>
      <c r="G248" s="1" t="s">
        <v>24</v>
      </c>
      <c r="H248" s="10">
        <v>2</v>
      </c>
      <c r="I248" s="3">
        <v>1</v>
      </c>
      <c r="J248" s="1" t="s">
        <v>28</v>
      </c>
      <c r="K248" s="6" t="s">
        <v>19</v>
      </c>
      <c r="L248" s="5">
        <v>1395</v>
      </c>
    </row>
    <row r="249" spans="1:12" ht="12.75">
      <c r="A249" s="67">
        <v>1063</v>
      </c>
      <c r="B249" s="67">
        <v>1063</v>
      </c>
      <c r="E249" s="3">
        <v>100</v>
      </c>
      <c r="F249" s="4">
        <v>44376</v>
      </c>
      <c r="G249" s="1" t="s">
        <v>24</v>
      </c>
      <c r="H249" s="10">
        <v>2</v>
      </c>
      <c r="I249" s="3">
        <v>1</v>
      </c>
      <c r="J249" s="1" t="s">
        <v>28</v>
      </c>
      <c r="K249" s="6" t="s">
        <v>18</v>
      </c>
      <c r="L249" s="5">
        <v>4170.18</v>
      </c>
    </row>
    <row r="250" spans="1:12" ht="12.75">
      <c r="A250" s="67">
        <v>1063</v>
      </c>
      <c r="B250" s="67">
        <v>1063</v>
      </c>
      <c r="E250" s="3">
        <v>100</v>
      </c>
      <c r="F250" s="4">
        <v>44376</v>
      </c>
      <c r="G250" s="1" t="s">
        <v>24</v>
      </c>
      <c r="H250" s="10">
        <v>2</v>
      </c>
      <c r="I250" s="3">
        <v>1</v>
      </c>
      <c r="J250" s="1" t="s">
        <v>28</v>
      </c>
      <c r="K250" s="6" t="s">
        <v>19</v>
      </c>
      <c r="L250" s="5">
        <v>11748.67</v>
      </c>
    </row>
    <row r="251" spans="1:12" ht="12.75">
      <c r="A251" s="67">
        <v>1064</v>
      </c>
      <c r="B251" s="67">
        <v>1064</v>
      </c>
      <c r="E251" s="3">
        <v>100</v>
      </c>
      <c r="F251" s="4">
        <v>44376</v>
      </c>
      <c r="G251" s="1" t="s">
        <v>24</v>
      </c>
      <c r="H251" s="10">
        <v>2</v>
      </c>
      <c r="I251" s="3">
        <v>1</v>
      </c>
      <c r="J251" s="1" t="s">
        <v>28</v>
      </c>
      <c r="K251" s="6" t="s">
        <v>21</v>
      </c>
      <c r="L251" s="5">
        <v>5791.09</v>
      </c>
    </row>
    <row r="252" spans="1:12" ht="12.75">
      <c r="A252" s="67">
        <v>1064</v>
      </c>
      <c r="B252" s="67">
        <v>1064</v>
      </c>
      <c r="E252" s="3">
        <v>100</v>
      </c>
      <c r="F252" s="4">
        <v>44376</v>
      </c>
      <c r="G252" s="1" t="s">
        <v>24</v>
      </c>
      <c r="H252" s="10">
        <v>2</v>
      </c>
      <c r="I252" s="3">
        <v>1</v>
      </c>
      <c r="J252" s="1" t="s">
        <v>28</v>
      </c>
      <c r="K252" s="6" t="s">
        <v>18</v>
      </c>
      <c r="L252" s="5">
        <v>4166.32</v>
      </c>
    </row>
    <row r="253" spans="1:12" ht="12.75">
      <c r="A253" s="67">
        <v>1064</v>
      </c>
      <c r="B253" s="67">
        <v>1064</v>
      </c>
      <c r="E253" s="3">
        <v>100</v>
      </c>
      <c r="F253" s="4">
        <v>44376</v>
      </c>
      <c r="G253" s="1" t="s">
        <v>24</v>
      </c>
      <c r="H253" s="10">
        <v>2</v>
      </c>
      <c r="I253" s="3">
        <v>1</v>
      </c>
      <c r="J253" s="1" t="s">
        <v>28</v>
      </c>
      <c r="K253" s="6" t="s">
        <v>19</v>
      </c>
      <c r="L253" s="5">
        <v>10119.32</v>
      </c>
    </row>
    <row r="254" spans="1:12" ht="12.75">
      <c r="A254" s="67">
        <v>1078</v>
      </c>
      <c r="E254" s="3">
        <v>100</v>
      </c>
      <c r="F254" s="4">
        <v>44377</v>
      </c>
      <c r="G254" s="9" t="s">
        <v>93</v>
      </c>
      <c r="H254" s="10">
        <v>2</v>
      </c>
      <c r="I254" s="3">
        <v>1</v>
      </c>
      <c r="J254" s="1" t="s">
        <v>28</v>
      </c>
      <c r="K254" s="25" t="s">
        <v>52</v>
      </c>
      <c r="L254" s="37">
        <v>118029.5</v>
      </c>
    </row>
    <row r="255" spans="1:12" ht="13.5" thickBot="1">
      <c r="A255" s="69"/>
      <c r="B255" s="70"/>
      <c r="C255" s="70"/>
      <c r="D255" s="70"/>
      <c r="E255" s="69"/>
      <c r="F255" s="71"/>
      <c r="G255" s="72"/>
      <c r="H255" s="73"/>
      <c r="I255" s="69"/>
      <c r="J255" s="74"/>
      <c r="K255" s="75"/>
      <c r="L255" s="76"/>
    </row>
    <row r="256" ht="13.5" thickBot="1">
      <c r="L256" s="53">
        <f>SUM(L109:L254)</f>
        <v>30265316.70000001</v>
      </c>
    </row>
  </sheetData>
  <sheetProtection/>
  <mergeCells count="6">
    <mergeCell ref="A3:M3"/>
    <mergeCell ref="A4:M4"/>
    <mergeCell ref="A5:M5"/>
    <mergeCell ref="A106:M106"/>
    <mergeCell ref="A105:M105"/>
    <mergeCell ref="A104:M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2"/>
  <sheetViews>
    <sheetView zoomScalePageLayoutView="0" workbookViewId="0" topLeftCell="A241">
      <selection activeCell="M177" sqref="M177"/>
    </sheetView>
  </sheetViews>
  <sheetFormatPr defaultColWidth="11.421875" defaultRowHeight="12.75"/>
  <cols>
    <col min="1" max="4" width="7.421875" style="28" customWidth="1"/>
    <col min="5" max="5" width="8.57421875" style="28" customWidth="1"/>
    <col min="6" max="6" width="11.421875" style="28" customWidth="1"/>
    <col min="7" max="7" width="23.57421875" style="28" customWidth="1"/>
    <col min="8" max="9" width="7.8515625" style="28" customWidth="1"/>
    <col min="10" max="10" width="30.28125" style="63" customWidth="1"/>
    <col min="11" max="11" width="9.7109375" style="81" customWidth="1"/>
    <col min="12" max="12" width="14.7109375" style="28" customWidth="1"/>
    <col min="13" max="13" width="15.140625" style="29" customWidth="1"/>
    <col min="14" max="14" width="13.8515625" style="29" customWidth="1"/>
  </cols>
  <sheetData>
    <row r="1" spans="1:14" ht="14.25">
      <c r="A1"/>
      <c r="B1"/>
      <c r="C1" s="119"/>
      <c r="D1" s="119"/>
      <c r="E1" s="119"/>
      <c r="F1" s="119"/>
      <c r="G1" s="119"/>
      <c r="H1" s="119"/>
      <c r="I1" s="119"/>
      <c r="J1" s="119"/>
      <c r="K1" s="62"/>
      <c r="L1"/>
      <c r="M1"/>
      <c r="N1"/>
    </row>
    <row r="2" spans="1:14" ht="17.25">
      <c r="A2"/>
      <c r="B2" s="101"/>
      <c r="C2" s="118" t="s">
        <v>35</v>
      </c>
      <c r="D2" s="118"/>
      <c r="E2" s="118"/>
      <c r="F2" s="118"/>
      <c r="G2" s="118"/>
      <c r="H2" s="118"/>
      <c r="I2" s="118"/>
      <c r="J2" s="118"/>
      <c r="K2" s="2"/>
      <c r="L2"/>
      <c r="M2"/>
      <c r="N2"/>
    </row>
    <row r="3" ht="12.75"/>
    <row r="4" ht="12.75"/>
    <row r="5" spans="1:14" ht="12.75">
      <c r="A5" s="130" t="s">
        <v>174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29"/>
      <c r="M5" s="28"/>
      <c r="N5"/>
    </row>
    <row r="6" spans="1:14" ht="5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29"/>
      <c r="M6" s="28"/>
      <c r="N6"/>
    </row>
    <row r="7" spans="1:14" ht="12.75">
      <c r="A7" s="131" t="s">
        <v>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31"/>
      <c r="M7" s="28"/>
      <c r="N7"/>
    </row>
    <row r="8" spans="1:14" ht="9" customHeight="1" thickBot="1">
      <c r="A8" s="30"/>
      <c r="B8" s="30"/>
      <c r="C8" s="30"/>
      <c r="D8" s="30"/>
      <c r="E8" s="30"/>
      <c r="F8" s="30"/>
      <c r="G8" s="30"/>
      <c r="H8" s="30"/>
      <c r="I8" s="30"/>
      <c r="J8" s="64"/>
      <c r="K8" s="30"/>
      <c r="L8" s="31"/>
      <c r="M8" s="28"/>
      <c r="N8"/>
    </row>
    <row r="9" spans="1:14" ht="13.5" thickBot="1">
      <c r="A9" s="45" t="s">
        <v>5</v>
      </c>
      <c r="B9" s="46" t="s">
        <v>8</v>
      </c>
      <c r="C9" s="47" t="s">
        <v>9</v>
      </c>
      <c r="D9" s="47" t="s">
        <v>6</v>
      </c>
      <c r="E9" s="47" t="s">
        <v>7</v>
      </c>
      <c r="F9" s="47" t="s">
        <v>2</v>
      </c>
      <c r="G9" s="47" t="s">
        <v>10</v>
      </c>
      <c r="H9" s="47" t="s">
        <v>31</v>
      </c>
      <c r="I9" s="47" t="s">
        <v>26</v>
      </c>
      <c r="J9" s="47" t="s">
        <v>1</v>
      </c>
      <c r="K9" s="47" t="s">
        <v>3</v>
      </c>
      <c r="L9" s="48" t="s">
        <v>8</v>
      </c>
      <c r="M9" s="49" t="s">
        <v>4</v>
      </c>
      <c r="N9"/>
    </row>
    <row r="10" spans="1:14" ht="13.5" thickBot="1">
      <c r="A10" s="3">
        <v>1150</v>
      </c>
      <c r="B10" s="3">
        <v>1150</v>
      </c>
      <c r="C10" s="3">
        <v>1249</v>
      </c>
      <c r="D10" s="3">
        <v>1249</v>
      </c>
      <c r="E10" s="3">
        <v>100</v>
      </c>
      <c r="F10" s="40">
        <v>44446</v>
      </c>
      <c r="G10" s="9" t="s">
        <v>108</v>
      </c>
      <c r="H10" s="42">
        <v>1</v>
      </c>
      <c r="I10" s="39">
        <v>2</v>
      </c>
      <c r="J10" s="54" t="s">
        <v>97</v>
      </c>
      <c r="K10" s="93" t="s">
        <v>14</v>
      </c>
      <c r="L10" s="37">
        <v>9285067.5</v>
      </c>
      <c r="M10" s="37">
        <v>9285067.5</v>
      </c>
      <c r="N10" s="28"/>
    </row>
    <row r="11" spans="1:14" ht="13.5" thickBot="1">
      <c r="A11" s="3"/>
      <c r="B11" s="3"/>
      <c r="C11" s="3"/>
      <c r="D11" s="3"/>
      <c r="E11" s="3"/>
      <c r="F11" s="40"/>
      <c r="G11" s="9"/>
      <c r="H11" s="42"/>
      <c r="I11" s="39"/>
      <c r="J11" s="54"/>
      <c r="K11" s="93"/>
      <c r="L11" s="86">
        <f>SUM(L10)</f>
        <v>9285067.5</v>
      </c>
      <c r="M11" s="87">
        <f>SUM(M10)</f>
        <v>9285067.5</v>
      </c>
      <c r="N11" s="28"/>
    </row>
    <row r="12" spans="1:14" ht="12.75">
      <c r="A12" s="3"/>
      <c r="B12" s="3"/>
      <c r="C12" s="3"/>
      <c r="D12" s="3"/>
      <c r="E12" s="3"/>
      <c r="F12" s="40"/>
      <c r="G12" s="9"/>
      <c r="H12" s="42"/>
      <c r="I12" s="39"/>
      <c r="J12" s="54"/>
      <c r="K12" s="93"/>
      <c r="L12" s="44"/>
      <c r="M12" s="44"/>
      <c r="N12" s="28"/>
    </row>
    <row r="13" spans="1:14" ht="12.75">
      <c r="A13" s="3"/>
      <c r="B13" s="3"/>
      <c r="C13" s="3"/>
      <c r="D13" s="3"/>
      <c r="E13" s="3"/>
      <c r="F13" s="40"/>
      <c r="G13" s="9"/>
      <c r="H13" s="42"/>
      <c r="I13" s="39"/>
      <c r="J13" s="54"/>
      <c r="K13" s="93"/>
      <c r="L13" s="5"/>
      <c r="M13" s="5"/>
      <c r="N13" s="28"/>
    </row>
    <row r="14" spans="1:14" ht="13.5" thickBot="1">
      <c r="A14" s="3">
        <v>1141</v>
      </c>
      <c r="B14" s="3">
        <v>1141</v>
      </c>
      <c r="C14" s="3">
        <v>1247</v>
      </c>
      <c r="D14" s="3">
        <v>1248</v>
      </c>
      <c r="E14" s="3">
        <v>100</v>
      </c>
      <c r="F14" s="40">
        <v>44446</v>
      </c>
      <c r="G14" s="1" t="s">
        <v>108</v>
      </c>
      <c r="H14" s="42">
        <v>1</v>
      </c>
      <c r="I14" s="39">
        <v>2</v>
      </c>
      <c r="J14" s="65" t="s">
        <v>97</v>
      </c>
      <c r="K14" s="94" t="s">
        <v>46</v>
      </c>
      <c r="L14" s="5">
        <v>25000</v>
      </c>
      <c r="M14" s="5">
        <v>25000</v>
      </c>
      <c r="N14" s="28"/>
    </row>
    <row r="15" spans="1:14" ht="13.5" thickBot="1">
      <c r="A15" s="3"/>
      <c r="B15" s="3"/>
      <c r="C15" s="3"/>
      <c r="D15" s="3"/>
      <c r="E15" s="3"/>
      <c r="F15" s="40"/>
      <c r="G15" s="1"/>
      <c r="H15" s="42"/>
      <c r="I15" s="39"/>
      <c r="J15" s="65"/>
      <c r="K15" s="94"/>
      <c r="L15" s="86">
        <f>SUM(L14)</f>
        <v>25000</v>
      </c>
      <c r="M15" s="87">
        <f>SUM(M14)</f>
        <v>25000</v>
      </c>
      <c r="N15" s="28"/>
    </row>
    <row r="16" spans="1:14" ht="12.75">
      <c r="A16" s="3"/>
      <c r="B16" s="3"/>
      <c r="C16" s="3"/>
      <c r="D16" s="3"/>
      <c r="E16" s="3"/>
      <c r="F16" s="40"/>
      <c r="G16" s="1"/>
      <c r="H16" s="42"/>
      <c r="I16" s="39"/>
      <c r="J16" s="65"/>
      <c r="K16" s="94"/>
      <c r="L16" s="5"/>
      <c r="M16" s="5"/>
      <c r="N16" s="28"/>
    </row>
    <row r="17" spans="1:14" ht="12.75">
      <c r="A17" s="3"/>
      <c r="B17" s="3"/>
      <c r="C17" s="3"/>
      <c r="D17" s="3"/>
      <c r="E17" s="3"/>
      <c r="F17" s="40"/>
      <c r="G17" s="1"/>
      <c r="H17" s="42"/>
      <c r="I17" s="39"/>
      <c r="J17" s="65"/>
      <c r="K17" s="94"/>
      <c r="L17" s="5"/>
      <c r="M17" s="5"/>
      <c r="N17" s="28"/>
    </row>
    <row r="18" spans="1:15" s="28" customFormat="1" ht="12.75">
      <c r="A18" s="3">
        <v>1141</v>
      </c>
      <c r="B18" s="3">
        <v>1141</v>
      </c>
      <c r="C18" s="3">
        <v>1247</v>
      </c>
      <c r="D18" s="3">
        <v>1248</v>
      </c>
      <c r="E18" s="3">
        <v>100</v>
      </c>
      <c r="F18" s="4">
        <v>44446</v>
      </c>
      <c r="G18" s="1" t="s">
        <v>108</v>
      </c>
      <c r="H18" s="10">
        <v>1</v>
      </c>
      <c r="I18" s="3">
        <v>2</v>
      </c>
      <c r="J18" s="8" t="s">
        <v>97</v>
      </c>
      <c r="K18" s="95" t="s">
        <v>15</v>
      </c>
      <c r="L18" s="5">
        <v>1772.5</v>
      </c>
      <c r="M18" s="5">
        <v>1772.5</v>
      </c>
      <c r="O18"/>
    </row>
    <row r="19" spans="1:15" s="28" customFormat="1" ht="13.5" thickBot="1">
      <c r="A19" s="3">
        <v>1150</v>
      </c>
      <c r="B19" s="3">
        <v>1150</v>
      </c>
      <c r="C19" s="3">
        <v>1249</v>
      </c>
      <c r="D19" s="3">
        <v>1249</v>
      </c>
      <c r="E19" s="3">
        <v>100</v>
      </c>
      <c r="F19" s="4">
        <v>44446</v>
      </c>
      <c r="G19" s="9" t="s">
        <v>108</v>
      </c>
      <c r="H19" s="10">
        <v>1</v>
      </c>
      <c r="I19" s="3">
        <v>2</v>
      </c>
      <c r="J19" s="8" t="s">
        <v>97</v>
      </c>
      <c r="K19" s="96" t="s">
        <v>15</v>
      </c>
      <c r="L19" s="5">
        <v>658311.29</v>
      </c>
      <c r="M19" s="5">
        <v>658311.29</v>
      </c>
      <c r="O19"/>
    </row>
    <row r="20" spans="1:15" s="28" customFormat="1" ht="13.5" thickBot="1">
      <c r="A20" s="3"/>
      <c r="B20" s="3"/>
      <c r="C20" s="3"/>
      <c r="D20" s="3"/>
      <c r="E20" s="3"/>
      <c r="F20" s="4"/>
      <c r="G20" s="9"/>
      <c r="H20" s="10"/>
      <c r="I20" s="3"/>
      <c r="J20" s="8"/>
      <c r="K20" s="96"/>
      <c r="L20" s="86">
        <f>SUM(L18:L19)</f>
        <v>660083.79</v>
      </c>
      <c r="M20" s="86">
        <f>SUM(M18:M19)</f>
        <v>660083.79</v>
      </c>
      <c r="O20"/>
    </row>
    <row r="21" spans="1:15" s="28" customFormat="1" ht="12.75">
      <c r="A21" s="3"/>
      <c r="B21" s="3"/>
      <c r="C21" s="3"/>
      <c r="D21" s="3"/>
      <c r="E21" s="3"/>
      <c r="F21" s="4"/>
      <c r="G21" s="9"/>
      <c r="H21" s="10"/>
      <c r="I21" s="3"/>
      <c r="J21" s="8"/>
      <c r="K21" s="96"/>
      <c r="L21" s="5"/>
      <c r="M21" s="5"/>
      <c r="O21"/>
    </row>
    <row r="22" spans="1:15" s="28" customFormat="1" ht="12.75">
      <c r="A22" s="3"/>
      <c r="B22" s="3"/>
      <c r="C22" s="3"/>
      <c r="D22" s="3"/>
      <c r="E22" s="3"/>
      <c r="F22" s="4"/>
      <c r="G22" s="9"/>
      <c r="H22" s="10"/>
      <c r="I22" s="3"/>
      <c r="J22" s="8"/>
      <c r="K22" s="96"/>
      <c r="L22" s="5"/>
      <c r="M22" s="5"/>
      <c r="O22"/>
    </row>
    <row r="23" spans="1:13" s="28" customFormat="1" ht="12.75">
      <c r="A23" s="3">
        <v>1141</v>
      </c>
      <c r="B23" s="3">
        <v>1141</v>
      </c>
      <c r="C23" s="3">
        <v>1247</v>
      </c>
      <c r="D23" s="3">
        <v>1248</v>
      </c>
      <c r="E23" s="3">
        <v>100</v>
      </c>
      <c r="F23" s="4">
        <v>44446</v>
      </c>
      <c r="G23" s="1" t="s">
        <v>108</v>
      </c>
      <c r="H23" s="10">
        <v>1</v>
      </c>
      <c r="I23" s="3">
        <v>2</v>
      </c>
      <c r="J23" s="8" t="s">
        <v>97</v>
      </c>
      <c r="K23" s="95" t="s">
        <v>16</v>
      </c>
      <c r="L23" s="5">
        <v>1775</v>
      </c>
      <c r="M23" s="5">
        <v>1775</v>
      </c>
    </row>
    <row r="24" spans="1:13" s="28" customFormat="1" ht="13.5" thickBot="1">
      <c r="A24" s="3">
        <v>1150</v>
      </c>
      <c r="B24" s="3">
        <v>1150</v>
      </c>
      <c r="C24" s="3">
        <v>1249</v>
      </c>
      <c r="D24" s="3">
        <v>1249</v>
      </c>
      <c r="E24" s="3">
        <v>100</v>
      </c>
      <c r="F24" s="4">
        <v>44446</v>
      </c>
      <c r="G24" s="1" t="s">
        <v>108</v>
      </c>
      <c r="H24" s="10">
        <v>1</v>
      </c>
      <c r="I24" s="3">
        <v>2</v>
      </c>
      <c r="J24" s="8" t="s">
        <v>97</v>
      </c>
      <c r="K24" s="96" t="s">
        <v>16</v>
      </c>
      <c r="L24" s="5">
        <v>659239.79</v>
      </c>
      <c r="M24" s="5">
        <v>659239.79</v>
      </c>
    </row>
    <row r="25" spans="1:13" s="28" customFormat="1" ht="13.5" thickBot="1">
      <c r="A25" s="3"/>
      <c r="B25" s="3"/>
      <c r="C25" s="3"/>
      <c r="D25" s="3"/>
      <c r="E25" s="3"/>
      <c r="F25" s="4"/>
      <c r="G25" s="1"/>
      <c r="H25" s="10"/>
      <c r="I25" s="3"/>
      <c r="J25" s="8"/>
      <c r="K25" s="96"/>
      <c r="L25" s="86">
        <f>SUM(L23:L24)</f>
        <v>661014.79</v>
      </c>
      <c r="M25" s="86">
        <f>SUM(M23:M24)</f>
        <v>661014.79</v>
      </c>
    </row>
    <row r="26" spans="1:13" s="28" customFormat="1" ht="12.75">
      <c r="A26" s="3"/>
      <c r="B26" s="3"/>
      <c r="C26" s="3"/>
      <c r="D26" s="3"/>
      <c r="E26" s="3"/>
      <c r="F26" s="4"/>
      <c r="G26" s="1"/>
      <c r="H26" s="10"/>
      <c r="I26" s="3"/>
      <c r="J26" s="8"/>
      <c r="K26" s="96"/>
      <c r="L26" s="5"/>
      <c r="M26" s="5"/>
    </row>
    <row r="27" spans="1:13" s="28" customFormat="1" ht="12.75">
      <c r="A27" s="3"/>
      <c r="B27" s="3"/>
      <c r="C27" s="3"/>
      <c r="D27" s="3"/>
      <c r="E27" s="3"/>
      <c r="F27" s="4"/>
      <c r="G27" s="1"/>
      <c r="H27" s="10"/>
      <c r="I27" s="3"/>
      <c r="J27" s="8"/>
      <c r="K27" s="96"/>
      <c r="L27" s="5"/>
      <c r="M27" s="5"/>
    </row>
    <row r="28" spans="1:13" s="28" customFormat="1" ht="12.75">
      <c r="A28" s="3">
        <v>1141</v>
      </c>
      <c r="B28" s="3">
        <v>1141</v>
      </c>
      <c r="C28" s="3">
        <v>1247</v>
      </c>
      <c r="D28" s="3">
        <v>1248</v>
      </c>
      <c r="E28" s="3">
        <v>100</v>
      </c>
      <c r="F28" s="4">
        <v>44446</v>
      </c>
      <c r="G28" s="1" t="s">
        <v>108</v>
      </c>
      <c r="H28" s="10">
        <v>1</v>
      </c>
      <c r="I28" s="3">
        <v>2</v>
      </c>
      <c r="J28" s="1" t="s">
        <v>97</v>
      </c>
      <c r="K28" s="95" t="s">
        <v>17</v>
      </c>
      <c r="L28" s="5">
        <v>287.5</v>
      </c>
      <c r="M28" s="5">
        <v>287.5</v>
      </c>
    </row>
    <row r="29" spans="1:13" s="28" customFormat="1" ht="13.5" thickBot="1">
      <c r="A29" s="3">
        <v>1150</v>
      </c>
      <c r="B29" s="3">
        <v>1150</v>
      </c>
      <c r="C29" s="3">
        <v>1249</v>
      </c>
      <c r="D29" s="3">
        <v>1249</v>
      </c>
      <c r="E29" s="3">
        <v>100</v>
      </c>
      <c r="F29" s="4">
        <v>44446</v>
      </c>
      <c r="G29" s="1" t="s">
        <v>108</v>
      </c>
      <c r="H29" s="10">
        <v>1</v>
      </c>
      <c r="I29" s="3">
        <v>2</v>
      </c>
      <c r="J29" s="8" t="s">
        <v>97</v>
      </c>
      <c r="K29" s="96" t="s">
        <v>17</v>
      </c>
      <c r="L29" s="5">
        <v>76860.96</v>
      </c>
      <c r="M29" s="5">
        <v>76860.96</v>
      </c>
    </row>
    <row r="30" spans="1:13" s="28" customFormat="1" ht="13.5" thickBot="1">
      <c r="A30" s="3"/>
      <c r="B30" s="3"/>
      <c r="C30" s="3"/>
      <c r="D30" s="3"/>
      <c r="E30" s="3"/>
      <c r="F30" s="4"/>
      <c r="G30" s="1"/>
      <c r="H30" s="10"/>
      <c r="I30" s="3"/>
      <c r="J30" s="8"/>
      <c r="K30" s="96"/>
      <c r="L30" s="86">
        <f>SUM(L28:L29)</f>
        <v>77148.46</v>
      </c>
      <c r="M30" s="86">
        <f>SUM(M28:M29)</f>
        <v>77148.46</v>
      </c>
    </row>
    <row r="31" spans="1:13" s="28" customFormat="1" ht="12.75">
      <c r="A31" s="3"/>
      <c r="B31" s="3"/>
      <c r="C31" s="3"/>
      <c r="D31" s="3"/>
      <c r="E31" s="3"/>
      <c r="F31" s="4"/>
      <c r="G31" s="1"/>
      <c r="H31" s="10"/>
      <c r="I31" s="3"/>
      <c r="J31" s="8"/>
      <c r="K31" s="96"/>
      <c r="L31" s="5"/>
      <c r="M31" s="5"/>
    </row>
    <row r="32" spans="1:13" s="28" customFormat="1" ht="12.75">
      <c r="A32" s="3"/>
      <c r="B32" s="3"/>
      <c r="C32" s="3"/>
      <c r="D32" s="3"/>
      <c r="E32" s="3"/>
      <c r="F32" s="4"/>
      <c r="G32" s="1"/>
      <c r="H32" s="10"/>
      <c r="I32" s="3"/>
      <c r="J32" s="8"/>
      <c r="K32" s="96"/>
      <c r="L32" s="5"/>
      <c r="M32" s="5"/>
    </row>
    <row r="33" spans="1:13" s="28" customFormat="1" ht="13.5" thickBot="1">
      <c r="A33" s="3">
        <v>1103</v>
      </c>
      <c r="B33" s="3">
        <v>1117</v>
      </c>
      <c r="C33" s="3"/>
      <c r="D33" s="3"/>
      <c r="E33" s="3">
        <v>121</v>
      </c>
      <c r="F33" s="4">
        <v>44234</v>
      </c>
      <c r="G33" s="1" t="s">
        <v>99</v>
      </c>
      <c r="H33" s="10">
        <v>1</v>
      </c>
      <c r="I33" s="3">
        <v>2</v>
      </c>
      <c r="J33" s="8" t="s">
        <v>97</v>
      </c>
      <c r="K33" s="96" t="s">
        <v>100</v>
      </c>
      <c r="L33" s="5">
        <v>40920.22</v>
      </c>
      <c r="M33" s="5"/>
    </row>
    <row r="34" spans="1:13" s="28" customFormat="1" ht="13.5" thickBot="1">
      <c r="A34" s="3"/>
      <c r="B34" s="3"/>
      <c r="C34" s="3"/>
      <c r="D34" s="3"/>
      <c r="E34" s="3"/>
      <c r="F34" s="4"/>
      <c r="G34" s="1"/>
      <c r="H34" s="10"/>
      <c r="I34" s="3"/>
      <c r="J34" s="8"/>
      <c r="K34" s="96"/>
      <c r="L34" s="86">
        <f>SUM(L32:L33)</f>
        <v>40920.22</v>
      </c>
      <c r="M34" s="86">
        <f>SUM(M32:M33)</f>
        <v>0</v>
      </c>
    </row>
    <row r="35" spans="1:13" s="28" customFormat="1" ht="12.75">
      <c r="A35" s="3"/>
      <c r="B35" s="3"/>
      <c r="C35" s="3"/>
      <c r="D35" s="3"/>
      <c r="E35" s="3"/>
      <c r="F35" s="4"/>
      <c r="G35" s="1"/>
      <c r="H35" s="10"/>
      <c r="I35" s="3"/>
      <c r="J35" s="8"/>
      <c r="K35" s="96"/>
      <c r="L35" s="5"/>
      <c r="M35" s="5"/>
    </row>
    <row r="36" spans="1:13" s="28" customFormat="1" ht="12.75">
      <c r="A36" s="3"/>
      <c r="B36" s="3"/>
      <c r="C36" s="3"/>
      <c r="D36" s="3"/>
      <c r="E36" s="3"/>
      <c r="F36" s="4"/>
      <c r="G36" s="1"/>
      <c r="H36" s="10"/>
      <c r="I36" s="3"/>
      <c r="J36" s="8"/>
      <c r="K36" s="96"/>
      <c r="L36" s="5"/>
      <c r="M36" s="5"/>
    </row>
    <row r="37" spans="1:13" s="28" customFormat="1" ht="13.5" thickBot="1">
      <c r="A37" s="3">
        <v>1177</v>
      </c>
      <c r="B37" s="3">
        <v>1254</v>
      </c>
      <c r="C37" s="3"/>
      <c r="D37" s="3"/>
      <c r="E37" s="3">
        <v>121</v>
      </c>
      <c r="F37" s="4" t="s">
        <v>118</v>
      </c>
      <c r="G37" s="1" t="s">
        <v>123</v>
      </c>
      <c r="H37" s="10">
        <v>1</v>
      </c>
      <c r="I37" s="3">
        <v>2</v>
      </c>
      <c r="J37" s="1" t="s">
        <v>97</v>
      </c>
      <c r="K37" s="95" t="s">
        <v>124</v>
      </c>
      <c r="L37" s="5">
        <v>563152</v>
      </c>
      <c r="M37" s="5"/>
    </row>
    <row r="38" spans="1:13" s="28" customFormat="1" ht="13.5" thickBot="1">
      <c r="A38" s="3"/>
      <c r="B38" s="3"/>
      <c r="C38" s="3"/>
      <c r="D38" s="3"/>
      <c r="E38" s="3"/>
      <c r="F38" s="4"/>
      <c r="G38" s="1"/>
      <c r="H38" s="10"/>
      <c r="I38" s="3"/>
      <c r="J38" s="1"/>
      <c r="K38" s="95"/>
      <c r="L38" s="86">
        <f>SUM(L36:L37)</f>
        <v>563152</v>
      </c>
      <c r="M38" s="86">
        <f>SUM(M36:M37)</f>
        <v>0</v>
      </c>
    </row>
    <row r="39" spans="1:13" s="28" customFormat="1" ht="12.75">
      <c r="A39" s="3"/>
      <c r="B39" s="3"/>
      <c r="C39" s="3"/>
      <c r="D39" s="3"/>
      <c r="E39" s="3"/>
      <c r="F39" s="4"/>
      <c r="G39" s="1"/>
      <c r="H39" s="10"/>
      <c r="I39" s="3"/>
      <c r="J39" s="1"/>
      <c r="K39" s="95"/>
      <c r="L39" s="5"/>
      <c r="M39" s="5"/>
    </row>
    <row r="40" spans="1:13" s="28" customFormat="1" ht="12.75">
      <c r="A40" s="3"/>
      <c r="B40" s="3"/>
      <c r="C40" s="3"/>
      <c r="D40" s="3"/>
      <c r="E40" s="3"/>
      <c r="F40" s="4"/>
      <c r="G40" s="1"/>
      <c r="H40" s="10"/>
      <c r="I40" s="3"/>
      <c r="J40" s="1"/>
      <c r="K40" s="95"/>
      <c r="L40" s="5"/>
      <c r="M40" s="5"/>
    </row>
    <row r="41" spans="1:13" s="28" customFormat="1" ht="13.5" thickBot="1">
      <c r="A41" s="3">
        <v>1191</v>
      </c>
      <c r="B41" s="3">
        <v>1239</v>
      </c>
      <c r="C41" s="3"/>
      <c r="D41" s="3"/>
      <c r="E41" s="3">
        <v>121</v>
      </c>
      <c r="F41" s="4" t="s">
        <v>118</v>
      </c>
      <c r="G41" s="9" t="s">
        <v>128</v>
      </c>
      <c r="H41" s="10">
        <v>1</v>
      </c>
      <c r="I41" s="3">
        <v>2</v>
      </c>
      <c r="J41" s="8" t="s">
        <v>97</v>
      </c>
      <c r="K41" s="96" t="s">
        <v>129</v>
      </c>
      <c r="L41" s="5">
        <v>400088.26</v>
      </c>
      <c r="M41" s="5"/>
    </row>
    <row r="42" spans="1:13" s="28" customFormat="1" ht="13.5" thickBot="1">
      <c r="A42" s="3"/>
      <c r="B42" s="3"/>
      <c r="C42" s="3"/>
      <c r="D42" s="3"/>
      <c r="E42" s="3"/>
      <c r="F42" s="4"/>
      <c r="G42" s="9"/>
      <c r="H42" s="10"/>
      <c r="I42" s="3"/>
      <c r="J42" s="8"/>
      <c r="K42" s="96"/>
      <c r="L42" s="86">
        <f>SUM(L40:L41)</f>
        <v>400088.26</v>
      </c>
      <c r="M42" s="86">
        <f>SUM(M40:M41)</f>
        <v>0</v>
      </c>
    </row>
    <row r="43" spans="1:13" s="28" customFormat="1" ht="12.75">
      <c r="A43" s="3"/>
      <c r="B43" s="3"/>
      <c r="C43" s="3"/>
      <c r="D43" s="3"/>
      <c r="E43" s="3"/>
      <c r="F43" s="4"/>
      <c r="G43" s="9"/>
      <c r="H43" s="10"/>
      <c r="I43" s="3"/>
      <c r="J43" s="8"/>
      <c r="K43" s="96"/>
      <c r="L43" s="5"/>
      <c r="M43" s="5"/>
    </row>
    <row r="44" spans="1:13" s="28" customFormat="1" ht="12.75">
      <c r="A44" s="3"/>
      <c r="B44" s="3"/>
      <c r="C44" s="3"/>
      <c r="D44" s="3"/>
      <c r="E44" s="3"/>
      <c r="F44" s="4"/>
      <c r="G44" s="9"/>
      <c r="H44" s="10"/>
      <c r="I44" s="3"/>
      <c r="J44" s="8"/>
      <c r="K44" s="96"/>
      <c r="L44" s="5"/>
      <c r="M44" s="5"/>
    </row>
    <row r="45" spans="1:13" s="28" customFormat="1" ht="13.5" thickBot="1">
      <c r="A45" s="3">
        <v>1176</v>
      </c>
      <c r="B45" s="3">
        <v>1275</v>
      </c>
      <c r="C45" s="3"/>
      <c r="D45" s="3"/>
      <c r="E45" s="3">
        <v>121</v>
      </c>
      <c r="F45" s="4" t="s">
        <v>118</v>
      </c>
      <c r="G45" s="1" t="s">
        <v>121</v>
      </c>
      <c r="H45" s="10">
        <v>1</v>
      </c>
      <c r="I45" s="3">
        <v>2</v>
      </c>
      <c r="J45" s="1" t="s">
        <v>97</v>
      </c>
      <c r="K45" s="95" t="s">
        <v>122</v>
      </c>
      <c r="L45" s="5">
        <v>59100</v>
      </c>
      <c r="M45" s="5"/>
    </row>
    <row r="46" spans="1:13" s="28" customFormat="1" ht="13.5" thickBot="1">
      <c r="A46" s="3"/>
      <c r="B46" s="3"/>
      <c r="C46" s="3"/>
      <c r="D46" s="3"/>
      <c r="E46" s="3"/>
      <c r="F46" s="4"/>
      <c r="G46" s="9"/>
      <c r="H46" s="10"/>
      <c r="I46" s="3"/>
      <c r="J46" s="8"/>
      <c r="K46" s="96"/>
      <c r="L46" s="86">
        <f>SUM(L44:L45)</f>
        <v>59100</v>
      </c>
      <c r="M46" s="86">
        <f>SUM(M44:M45)</f>
        <v>0</v>
      </c>
    </row>
    <row r="47" spans="1:13" s="28" customFormat="1" ht="12.75">
      <c r="A47" s="3"/>
      <c r="B47" s="3"/>
      <c r="C47" s="3"/>
      <c r="D47" s="3"/>
      <c r="E47" s="3"/>
      <c r="F47" s="4"/>
      <c r="G47" s="9"/>
      <c r="H47" s="10"/>
      <c r="I47" s="3"/>
      <c r="J47" s="8"/>
      <c r="K47" s="96"/>
      <c r="L47" s="5"/>
      <c r="M47" s="5"/>
    </row>
    <row r="48" spans="1:13" s="28" customFormat="1" ht="13.5" thickBot="1">
      <c r="A48" s="3"/>
      <c r="B48" s="3"/>
      <c r="C48" s="3"/>
      <c r="D48" s="3"/>
      <c r="E48" s="3"/>
      <c r="F48" s="4"/>
      <c r="G48" s="9"/>
      <c r="H48" s="10"/>
      <c r="I48" s="3"/>
      <c r="J48" s="8"/>
      <c r="K48" s="96"/>
      <c r="L48" s="5"/>
      <c r="M48" s="5"/>
    </row>
    <row r="49" spans="1:13" s="28" customFormat="1" ht="15" thickBot="1">
      <c r="A49" s="3"/>
      <c r="B49" s="3"/>
      <c r="C49" s="3"/>
      <c r="D49" s="3"/>
      <c r="E49" s="3"/>
      <c r="F49" s="4"/>
      <c r="G49" s="9"/>
      <c r="H49" s="10"/>
      <c r="I49" s="3"/>
      <c r="J49" s="8" t="s">
        <v>166</v>
      </c>
      <c r="K49" s="96"/>
      <c r="L49" s="89">
        <f>L42+L38+L34+L30+L25+L20+L15+L11+L46</f>
        <v>11771575.02</v>
      </c>
      <c r="M49" s="89">
        <f>M42+M38+M34+M30+M25+M20+M15+M11+M46</f>
        <v>10708314.54</v>
      </c>
    </row>
    <row r="50" spans="1:13" s="28" customFormat="1" ht="12.75">
      <c r="A50" s="3"/>
      <c r="B50" s="3"/>
      <c r="C50" s="3"/>
      <c r="D50" s="3"/>
      <c r="E50" s="3"/>
      <c r="F50" s="4"/>
      <c r="G50" s="9"/>
      <c r="H50" s="10"/>
      <c r="I50" s="3"/>
      <c r="J50" s="8"/>
      <c r="K50" s="96"/>
      <c r="L50" s="5"/>
      <c r="M50" s="5"/>
    </row>
    <row r="51" spans="1:13" s="28" customFormat="1" ht="13.5" thickBot="1">
      <c r="A51" s="3"/>
      <c r="B51" s="3"/>
      <c r="C51" s="3"/>
      <c r="D51" s="3"/>
      <c r="E51" s="3"/>
      <c r="F51" s="4"/>
      <c r="G51" s="9"/>
      <c r="H51" s="10"/>
      <c r="I51" s="3"/>
      <c r="J51" s="8"/>
      <c r="K51" s="96"/>
      <c r="L51" s="5"/>
      <c r="M51" s="5"/>
    </row>
    <row r="52" spans="1:14" ht="13.5" thickBot="1">
      <c r="A52" s="45" t="s">
        <v>5</v>
      </c>
      <c r="B52" s="46" t="s">
        <v>8</v>
      </c>
      <c r="C52" s="47" t="s">
        <v>9</v>
      </c>
      <c r="D52" s="47" t="s">
        <v>6</v>
      </c>
      <c r="E52" s="47" t="s">
        <v>7</v>
      </c>
      <c r="F52" s="47" t="s">
        <v>2</v>
      </c>
      <c r="G52" s="47" t="s">
        <v>10</v>
      </c>
      <c r="H52" s="47" t="s">
        <v>31</v>
      </c>
      <c r="I52" s="47" t="s">
        <v>26</v>
      </c>
      <c r="J52" s="47" t="s">
        <v>1</v>
      </c>
      <c r="K52" s="47" t="s">
        <v>3</v>
      </c>
      <c r="L52" s="48" t="s">
        <v>8</v>
      </c>
      <c r="M52" s="49" t="s">
        <v>4</v>
      </c>
      <c r="N52"/>
    </row>
    <row r="53" spans="1:13" s="28" customFormat="1" ht="13.5" thickBot="1">
      <c r="A53" s="3">
        <v>1150</v>
      </c>
      <c r="B53" s="3">
        <v>1150</v>
      </c>
      <c r="C53" s="3">
        <v>1249</v>
      </c>
      <c r="D53" s="3">
        <v>1249</v>
      </c>
      <c r="E53" s="3">
        <v>100</v>
      </c>
      <c r="F53" s="4">
        <v>44446</v>
      </c>
      <c r="G53" s="1" t="s">
        <v>108</v>
      </c>
      <c r="H53" s="10">
        <v>1</v>
      </c>
      <c r="I53" s="3">
        <v>1</v>
      </c>
      <c r="J53" s="1" t="s">
        <v>49</v>
      </c>
      <c r="K53" s="95" t="s">
        <v>14</v>
      </c>
      <c r="L53" s="5">
        <v>1511616.22</v>
      </c>
      <c r="M53" s="5">
        <v>1511616.22</v>
      </c>
    </row>
    <row r="54" spans="1:13" s="28" customFormat="1" ht="13.5" thickBot="1">
      <c r="A54" s="3"/>
      <c r="B54" s="3"/>
      <c r="C54" s="3"/>
      <c r="D54" s="3"/>
      <c r="E54" s="3"/>
      <c r="F54" s="4"/>
      <c r="G54" s="1"/>
      <c r="H54" s="10"/>
      <c r="I54" s="3"/>
      <c r="J54" s="1"/>
      <c r="K54" s="95"/>
      <c r="L54" s="86">
        <f>SUM(L53)</f>
        <v>1511616.22</v>
      </c>
      <c r="M54" s="86">
        <f>SUM(M53)</f>
        <v>1511616.22</v>
      </c>
    </row>
    <row r="55" spans="1:13" s="28" customFormat="1" ht="12.75">
      <c r="A55" s="3"/>
      <c r="B55" s="3"/>
      <c r="C55" s="3"/>
      <c r="D55" s="3"/>
      <c r="E55" s="3"/>
      <c r="F55" s="4"/>
      <c r="G55" s="1"/>
      <c r="H55" s="10"/>
      <c r="I55" s="3"/>
      <c r="J55" s="1"/>
      <c r="K55" s="95"/>
      <c r="L55" s="5"/>
      <c r="M55" s="5"/>
    </row>
    <row r="56" spans="1:13" s="28" customFormat="1" ht="12.75">
      <c r="A56" s="3"/>
      <c r="B56" s="3"/>
      <c r="C56" s="3"/>
      <c r="D56" s="3"/>
      <c r="E56" s="3"/>
      <c r="F56" s="4"/>
      <c r="G56" s="1"/>
      <c r="H56" s="10"/>
      <c r="I56" s="3"/>
      <c r="J56" s="1"/>
      <c r="K56" s="95"/>
      <c r="L56" s="5"/>
      <c r="M56" s="5"/>
    </row>
    <row r="57" spans="1:13" s="28" customFormat="1" ht="13.5" thickBot="1">
      <c r="A57" s="3">
        <v>1141</v>
      </c>
      <c r="B57" s="3">
        <v>1141</v>
      </c>
      <c r="C57" s="3">
        <v>1247</v>
      </c>
      <c r="D57" s="3">
        <v>1248</v>
      </c>
      <c r="E57" s="3">
        <v>100</v>
      </c>
      <c r="F57" s="4">
        <v>44446</v>
      </c>
      <c r="G57" s="1" t="s">
        <v>108</v>
      </c>
      <c r="H57" s="10">
        <v>1</v>
      </c>
      <c r="I57" s="3">
        <v>1</v>
      </c>
      <c r="J57" s="1" t="s">
        <v>49</v>
      </c>
      <c r="K57" s="95" t="s">
        <v>46</v>
      </c>
      <c r="L57" s="5">
        <v>212262</v>
      </c>
      <c r="M57" s="5">
        <v>212262</v>
      </c>
    </row>
    <row r="58" spans="1:13" s="28" customFormat="1" ht="13.5" thickBot="1">
      <c r="A58" s="3"/>
      <c r="B58" s="3"/>
      <c r="C58" s="3"/>
      <c r="D58" s="3"/>
      <c r="E58" s="3"/>
      <c r="F58" s="4"/>
      <c r="G58" s="1"/>
      <c r="H58" s="10"/>
      <c r="I58" s="3"/>
      <c r="J58" s="1"/>
      <c r="K58" s="95"/>
      <c r="L58" s="86">
        <f>SUM(L56:L57)</f>
        <v>212262</v>
      </c>
      <c r="M58" s="86">
        <f>SUM(M56:M57)</f>
        <v>212262</v>
      </c>
    </row>
    <row r="59" spans="1:13" s="28" customFormat="1" ht="12.75">
      <c r="A59" s="3"/>
      <c r="B59" s="3"/>
      <c r="C59" s="3"/>
      <c r="D59" s="3"/>
      <c r="E59" s="3"/>
      <c r="F59" s="4"/>
      <c r="G59" s="1"/>
      <c r="H59" s="10"/>
      <c r="I59" s="3"/>
      <c r="J59" s="1"/>
      <c r="K59" s="95"/>
      <c r="L59" s="5"/>
      <c r="M59" s="5"/>
    </row>
    <row r="60" spans="1:13" s="28" customFormat="1" ht="12.75">
      <c r="A60" s="3"/>
      <c r="B60" s="3"/>
      <c r="C60" s="3"/>
      <c r="D60" s="3"/>
      <c r="E60" s="3"/>
      <c r="F60" s="4"/>
      <c r="G60" s="1"/>
      <c r="H60" s="10"/>
      <c r="I60" s="3"/>
      <c r="J60" s="1"/>
      <c r="K60" s="95"/>
      <c r="L60" s="5"/>
      <c r="M60" s="5"/>
    </row>
    <row r="61" spans="1:13" s="28" customFormat="1" ht="12.75">
      <c r="A61" s="3">
        <v>1114</v>
      </c>
      <c r="B61" s="3">
        <v>1114</v>
      </c>
      <c r="C61" s="3">
        <v>1139</v>
      </c>
      <c r="D61" s="3">
        <v>1140</v>
      </c>
      <c r="E61" s="3">
        <v>100</v>
      </c>
      <c r="F61" s="4">
        <v>44354</v>
      </c>
      <c r="G61" s="1" t="s">
        <v>145</v>
      </c>
      <c r="H61" s="10">
        <v>1</v>
      </c>
      <c r="I61" s="3">
        <v>1</v>
      </c>
      <c r="J61" s="8" t="s">
        <v>49</v>
      </c>
      <c r="K61" s="96" t="s">
        <v>51</v>
      </c>
      <c r="L61" s="5">
        <v>45950</v>
      </c>
      <c r="M61" s="5">
        <v>45950</v>
      </c>
    </row>
    <row r="62" spans="1:13" s="28" customFormat="1" ht="13.5" thickBot="1">
      <c r="A62" s="3">
        <v>1253</v>
      </c>
      <c r="B62" s="3">
        <v>1253</v>
      </c>
      <c r="C62" s="3"/>
      <c r="D62" s="3"/>
      <c r="E62" s="3">
        <v>100</v>
      </c>
      <c r="F62" s="4" t="s">
        <v>136</v>
      </c>
      <c r="G62" s="9" t="s">
        <v>137</v>
      </c>
      <c r="H62" s="10">
        <v>1</v>
      </c>
      <c r="I62" s="3">
        <v>1</v>
      </c>
      <c r="J62" s="1" t="s">
        <v>49</v>
      </c>
      <c r="K62" s="95" t="s">
        <v>51</v>
      </c>
      <c r="L62" s="5">
        <v>45950</v>
      </c>
      <c r="M62" s="5"/>
    </row>
    <row r="63" spans="1:13" s="28" customFormat="1" ht="13.5" thickBot="1">
      <c r="A63" s="3"/>
      <c r="B63" s="3"/>
      <c r="C63" s="3"/>
      <c r="D63" s="3"/>
      <c r="E63" s="3"/>
      <c r="F63" s="4"/>
      <c r="G63" s="9"/>
      <c r="H63" s="10"/>
      <c r="I63" s="3"/>
      <c r="J63" s="1"/>
      <c r="K63" s="95"/>
      <c r="L63" s="86">
        <f>SUM(L61:L62)</f>
        <v>91900</v>
      </c>
      <c r="M63" s="86">
        <f>SUM(M61:M62)</f>
        <v>45950</v>
      </c>
    </row>
    <row r="64" spans="1:13" s="28" customFormat="1" ht="12.75">
      <c r="A64" s="3"/>
      <c r="B64" s="3"/>
      <c r="C64" s="3"/>
      <c r="D64" s="3"/>
      <c r="E64" s="3"/>
      <c r="F64" s="4"/>
      <c r="G64" s="9"/>
      <c r="H64" s="10"/>
      <c r="I64" s="3"/>
      <c r="J64" s="1"/>
      <c r="K64" s="95"/>
      <c r="L64" s="5"/>
      <c r="M64" s="5"/>
    </row>
    <row r="65" spans="1:13" s="28" customFormat="1" ht="12.75">
      <c r="A65" s="3"/>
      <c r="B65" s="3"/>
      <c r="C65" s="3"/>
      <c r="D65" s="3"/>
      <c r="E65" s="3"/>
      <c r="F65" s="4"/>
      <c r="G65" s="9"/>
      <c r="H65" s="10"/>
      <c r="I65" s="3"/>
      <c r="J65" s="1"/>
      <c r="K65" s="95"/>
      <c r="L65" s="5"/>
      <c r="M65" s="5"/>
    </row>
    <row r="66" spans="1:13" s="28" customFormat="1" ht="13.5" thickBot="1">
      <c r="A66" s="3">
        <v>1143</v>
      </c>
      <c r="B66" s="3">
        <v>1143</v>
      </c>
      <c r="C66" s="3">
        <v>1245</v>
      </c>
      <c r="D66" s="3">
        <v>1246</v>
      </c>
      <c r="E66" s="3">
        <v>100</v>
      </c>
      <c r="F66" s="4">
        <v>44446</v>
      </c>
      <c r="G66" s="1" t="s">
        <v>113</v>
      </c>
      <c r="H66" s="10">
        <v>1</v>
      </c>
      <c r="I66" s="3">
        <v>1</v>
      </c>
      <c r="J66" s="1" t="s">
        <v>49</v>
      </c>
      <c r="K66" s="95" t="s">
        <v>12</v>
      </c>
      <c r="L66" s="5">
        <v>279267.79</v>
      </c>
      <c r="M66" s="5">
        <v>279267.79</v>
      </c>
    </row>
    <row r="67" spans="1:13" s="28" customFormat="1" ht="13.5" thickBot="1">
      <c r="A67" s="3"/>
      <c r="B67" s="3"/>
      <c r="C67" s="3"/>
      <c r="D67" s="3"/>
      <c r="E67" s="3"/>
      <c r="F67" s="4"/>
      <c r="G67" s="1"/>
      <c r="H67" s="10"/>
      <c r="I67" s="3"/>
      <c r="J67" s="1"/>
      <c r="K67" s="95"/>
      <c r="L67" s="86">
        <f>SUM(L65:L66)</f>
        <v>279267.79</v>
      </c>
      <c r="M67" s="86">
        <f>SUM(M65:M66)</f>
        <v>279267.79</v>
      </c>
    </row>
    <row r="68" spans="1:13" s="28" customFormat="1" ht="12.75">
      <c r="A68" s="3"/>
      <c r="B68" s="3"/>
      <c r="C68" s="3"/>
      <c r="D68" s="3"/>
      <c r="E68" s="3"/>
      <c r="F68" s="4"/>
      <c r="G68" s="1"/>
      <c r="H68" s="10"/>
      <c r="I68" s="3"/>
      <c r="J68" s="1"/>
      <c r="K68" s="95"/>
      <c r="L68" s="5"/>
      <c r="M68" s="5"/>
    </row>
    <row r="69" spans="1:13" s="28" customFormat="1" ht="12.75">
      <c r="A69" s="3"/>
      <c r="B69" s="3"/>
      <c r="C69" s="3"/>
      <c r="D69" s="3"/>
      <c r="E69" s="3"/>
      <c r="F69" s="4"/>
      <c r="G69" s="1"/>
      <c r="H69" s="10"/>
      <c r="I69" s="3"/>
      <c r="J69" s="1"/>
      <c r="K69" s="95"/>
      <c r="L69" s="5"/>
      <c r="M69" s="5"/>
    </row>
    <row r="70" spans="1:13" s="28" customFormat="1" ht="13.5" thickBot="1">
      <c r="A70" s="3">
        <v>1272</v>
      </c>
      <c r="B70" s="3">
        <v>1272</v>
      </c>
      <c r="C70" s="3"/>
      <c r="D70" s="3"/>
      <c r="E70" s="3">
        <v>100</v>
      </c>
      <c r="F70" s="4" t="s">
        <v>138</v>
      </c>
      <c r="G70" s="9" t="s">
        <v>140</v>
      </c>
      <c r="H70" s="10">
        <v>1</v>
      </c>
      <c r="I70" s="3">
        <v>1</v>
      </c>
      <c r="J70" s="1" t="s">
        <v>49</v>
      </c>
      <c r="K70" s="95" t="s">
        <v>87</v>
      </c>
      <c r="L70" s="5">
        <v>78600</v>
      </c>
      <c r="M70" s="5"/>
    </row>
    <row r="71" spans="1:13" s="28" customFormat="1" ht="13.5" thickBot="1">
      <c r="A71" s="3"/>
      <c r="B71" s="3"/>
      <c r="C71" s="3"/>
      <c r="D71" s="3"/>
      <c r="E71" s="3"/>
      <c r="F71" s="4"/>
      <c r="G71" s="9"/>
      <c r="H71" s="10"/>
      <c r="I71" s="3"/>
      <c r="J71" s="1"/>
      <c r="K71" s="95"/>
      <c r="L71" s="86">
        <f>SUM(L69:L70)</f>
        <v>78600</v>
      </c>
      <c r="M71" s="86">
        <f>SUM(M69:M70)</f>
        <v>0</v>
      </c>
    </row>
    <row r="72" spans="1:13" s="28" customFormat="1" ht="12.75">
      <c r="A72" s="3"/>
      <c r="B72" s="3"/>
      <c r="C72" s="3"/>
      <c r="D72" s="3"/>
      <c r="E72" s="3"/>
      <c r="F72" s="4"/>
      <c r="G72" s="9"/>
      <c r="H72" s="10"/>
      <c r="I72" s="3"/>
      <c r="J72" s="1"/>
      <c r="K72" s="95"/>
      <c r="L72" s="5"/>
      <c r="M72" s="5"/>
    </row>
    <row r="73" spans="1:13" s="28" customFormat="1" ht="12.75">
      <c r="A73" s="3"/>
      <c r="B73" s="3"/>
      <c r="C73" s="3"/>
      <c r="D73" s="3"/>
      <c r="E73" s="3"/>
      <c r="F73" s="4"/>
      <c r="G73" s="9"/>
      <c r="H73" s="10"/>
      <c r="I73" s="3"/>
      <c r="J73" s="1"/>
      <c r="K73" s="95"/>
      <c r="L73" s="5"/>
      <c r="M73" s="5"/>
    </row>
    <row r="74" spans="1:13" s="28" customFormat="1" ht="13.5" thickBot="1">
      <c r="A74" s="3">
        <v>1271</v>
      </c>
      <c r="B74" s="3">
        <v>1271</v>
      </c>
      <c r="C74" s="3"/>
      <c r="D74" s="3"/>
      <c r="E74" s="3">
        <v>100</v>
      </c>
      <c r="F74" s="4" t="s">
        <v>138</v>
      </c>
      <c r="G74" s="9" t="s">
        <v>139</v>
      </c>
      <c r="H74" s="10">
        <v>1</v>
      </c>
      <c r="I74" s="3">
        <v>1</v>
      </c>
      <c r="J74" s="1" t="s">
        <v>49</v>
      </c>
      <c r="K74" s="95" t="s">
        <v>86</v>
      </c>
      <c r="L74" s="5">
        <v>242558.84</v>
      </c>
      <c r="M74" s="5"/>
    </row>
    <row r="75" spans="1:13" s="28" customFormat="1" ht="13.5" thickBot="1">
      <c r="A75" s="3"/>
      <c r="B75" s="3"/>
      <c r="C75" s="3"/>
      <c r="D75" s="3"/>
      <c r="E75" s="3"/>
      <c r="F75" s="4"/>
      <c r="G75" s="9"/>
      <c r="H75" s="10"/>
      <c r="I75" s="3"/>
      <c r="J75" s="1"/>
      <c r="K75" s="95"/>
      <c r="L75" s="86">
        <f>SUM(L73:L74)</f>
        <v>242558.84</v>
      </c>
      <c r="M75" s="86">
        <f>SUM(M73:M74)</f>
        <v>0</v>
      </c>
    </row>
    <row r="76" spans="1:13" s="28" customFormat="1" ht="12.75">
      <c r="A76" s="3"/>
      <c r="B76" s="3"/>
      <c r="C76" s="3"/>
      <c r="D76" s="3"/>
      <c r="E76" s="3"/>
      <c r="F76" s="4"/>
      <c r="G76" s="9"/>
      <c r="H76" s="10"/>
      <c r="I76" s="3"/>
      <c r="J76" s="1"/>
      <c r="K76" s="95"/>
      <c r="L76" s="5"/>
      <c r="M76" s="5"/>
    </row>
    <row r="77" spans="1:13" s="28" customFormat="1" ht="12.75">
      <c r="A77" s="3"/>
      <c r="B77" s="3"/>
      <c r="C77" s="3"/>
      <c r="D77" s="3"/>
      <c r="E77" s="3"/>
      <c r="F77" s="4"/>
      <c r="G77" s="9"/>
      <c r="H77" s="10"/>
      <c r="I77" s="3"/>
      <c r="J77" s="1"/>
      <c r="K77" s="95"/>
      <c r="L77" s="5"/>
      <c r="M77" s="5"/>
    </row>
    <row r="78" spans="1:13" s="28" customFormat="1" ht="13.5" thickBot="1">
      <c r="A78" s="3">
        <v>741</v>
      </c>
      <c r="B78" s="3">
        <v>741</v>
      </c>
      <c r="C78" s="3">
        <v>1151</v>
      </c>
      <c r="D78" s="3">
        <v>1152</v>
      </c>
      <c r="E78" s="3">
        <v>100</v>
      </c>
      <c r="F78" s="4">
        <v>44397</v>
      </c>
      <c r="G78" s="1" t="s">
        <v>153</v>
      </c>
      <c r="H78" s="10">
        <v>1</v>
      </c>
      <c r="I78" s="3">
        <v>1</v>
      </c>
      <c r="J78" s="8" t="s">
        <v>152</v>
      </c>
      <c r="K78" s="96" t="s">
        <v>157</v>
      </c>
      <c r="L78" s="5">
        <v>7946014.71</v>
      </c>
      <c r="M78" s="5">
        <v>7946014.71</v>
      </c>
    </row>
    <row r="79" spans="1:13" s="28" customFormat="1" ht="13.5" thickBot="1">
      <c r="A79" s="3"/>
      <c r="B79" s="3"/>
      <c r="C79" s="3"/>
      <c r="D79" s="3"/>
      <c r="E79" s="3"/>
      <c r="F79" s="4"/>
      <c r="G79" s="1"/>
      <c r="H79" s="10"/>
      <c r="I79" s="3"/>
      <c r="J79" s="8"/>
      <c r="K79" s="96"/>
      <c r="L79" s="86">
        <f>SUM(L77:L78)</f>
        <v>7946014.71</v>
      </c>
      <c r="M79" s="86">
        <f>SUM(M77:M78)</f>
        <v>7946014.71</v>
      </c>
    </row>
    <row r="80" spans="1:13" s="28" customFormat="1" ht="12.75">
      <c r="A80" s="3"/>
      <c r="B80" s="3"/>
      <c r="C80" s="3"/>
      <c r="D80" s="3"/>
      <c r="E80" s="3"/>
      <c r="F80" s="4"/>
      <c r="G80" s="1"/>
      <c r="H80" s="10"/>
      <c r="I80" s="3"/>
      <c r="J80" s="8"/>
      <c r="K80" s="96"/>
      <c r="L80" s="5"/>
      <c r="M80" s="5"/>
    </row>
    <row r="81" spans="1:13" s="28" customFormat="1" ht="12.75">
      <c r="A81" s="3"/>
      <c r="B81" s="3"/>
      <c r="C81" s="3"/>
      <c r="D81" s="3"/>
      <c r="E81" s="3"/>
      <c r="F81" s="4"/>
      <c r="G81" s="1"/>
      <c r="H81" s="10"/>
      <c r="I81" s="3"/>
      <c r="J81" s="8"/>
      <c r="K81" s="96"/>
      <c r="L81" s="5"/>
      <c r="M81" s="5"/>
    </row>
    <row r="82" spans="1:13" s="28" customFormat="1" ht="12.75">
      <c r="A82" s="3">
        <v>1141</v>
      </c>
      <c r="B82" s="3">
        <v>1141</v>
      </c>
      <c r="C82" s="3">
        <v>1247</v>
      </c>
      <c r="D82" s="3">
        <v>1248</v>
      </c>
      <c r="E82" s="3">
        <v>100</v>
      </c>
      <c r="F82" s="4">
        <v>44446</v>
      </c>
      <c r="G82" s="1" t="s">
        <v>109</v>
      </c>
      <c r="H82" s="10">
        <v>1</v>
      </c>
      <c r="I82" s="3">
        <v>1</v>
      </c>
      <c r="J82" s="1" t="s">
        <v>49</v>
      </c>
      <c r="K82" s="95" t="s">
        <v>15</v>
      </c>
      <c r="L82" s="5">
        <v>15049.38</v>
      </c>
      <c r="M82" s="5">
        <v>15049.38</v>
      </c>
    </row>
    <row r="83" spans="1:13" s="28" customFormat="1" ht="12.75">
      <c r="A83" s="3">
        <v>1143</v>
      </c>
      <c r="B83" s="3">
        <v>1143</v>
      </c>
      <c r="C83" s="3">
        <v>1245</v>
      </c>
      <c r="D83" s="3">
        <v>1246</v>
      </c>
      <c r="E83" s="3">
        <v>100</v>
      </c>
      <c r="F83" s="4">
        <v>44446</v>
      </c>
      <c r="G83" s="1" t="s">
        <v>114</v>
      </c>
      <c r="H83" s="10">
        <v>1</v>
      </c>
      <c r="I83" s="3">
        <v>1</v>
      </c>
      <c r="J83" s="1" t="s">
        <v>49</v>
      </c>
      <c r="K83" s="95" t="s">
        <v>15</v>
      </c>
      <c r="L83" s="5">
        <v>19800.09</v>
      </c>
      <c r="M83" s="5">
        <v>19800.09</v>
      </c>
    </row>
    <row r="84" spans="1:13" s="28" customFormat="1" ht="13.5" thickBot="1">
      <c r="A84" s="3">
        <v>1150</v>
      </c>
      <c r="B84" s="3">
        <v>1150</v>
      </c>
      <c r="C84" s="3">
        <v>1249</v>
      </c>
      <c r="D84" s="3">
        <v>1249</v>
      </c>
      <c r="E84" s="3">
        <v>100</v>
      </c>
      <c r="F84" s="4">
        <v>44446</v>
      </c>
      <c r="G84" s="1" t="s">
        <v>108</v>
      </c>
      <c r="H84" s="10">
        <v>1</v>
      </c>
      <c r="I84" s="3">
        <v>1</v>
      </c>
      <c r="J84" s="1" t="s">
        <v>49</v>
      </c>
      <c r="K84" s="95" t="s">
        <v>15</v>
      </c>
      <c r="L84" s="5">
        <v>99716.35</v>
      </c>
      <c r="M84" s="5">
        <v>99716.35</v>
      </c>
    </row>
    <row r="85" spans="1:13" s="28" customFormat="1" ht="13.5" thickBot="1">
      <c r="A85" s="3"/>
      <c r="B85" s="3"/>
      <c r="C85" s="3"/>
      <c r="D85" s="3"/>
      <c r="E85" s="3"/>
      <c r="F85" s="4"/>
      <c r="G85" s="1"/>
      <c r="H85" s="10"/>
      <c r="I85" s="3"/>
      <c r="J85" s="1"/>
      <c r="K85" s="95"/>
      <c r="L85" s="86">
        <f>SUM(L82:L84)</f>
        <v>134565.82</v>
      </c>
      <c r="M85" s="86">
        <f>SUM(M82:M84)</f>
        <v>134565.82</v>
      </c>
    </row>
    <row r="86" spans="1:13" s="28" customFormat="1" ht="12.75">
      <c r="A86" s="3"/>
      <c r="B86" s="3"/>
      <c r="C86" s="3"/>
      <c r="D86" s="3"/>
      <c r="E86" s="3"/>
      <c r="F86" s="4"/>
      <c r="G86" s="1"/>
      <c r="H86" s="10"/>
      <c r="I86" s="3"/>
      <c r="J86" s="1"/>
      <c r="K86" s="95"/>
      <c r="L86" s="5"/>
      <c r="M86" s="5"/>
    </row>
    <row r="87" spans="1:13" s="28" customFormat="1" ht="12.75">
      <c r="A87" s="3"/>
      <c r="B87" s="3"/>
      <c r="C87" s="3"/>
      <c r="D87" s="3"/>
      <c r="E87" s="3"/>
      <c r="F87" s="4"/>
      <c r="G87" s="1"/>
      <c r="H87" s="10"/>
      <c r="I87" s="3"/>
      <c r="J87" s="1"/>
      <c r="K87" s="95"/>
      <c r="L87" s="5"/>
      <c r="M87" s="5"/>
    </row>
    <row r="88" spans="1:13" s="28" customFormat="1" ht="12.75">
      <c r="A88" s="3">
        <v>1141</v>
      </c>
      <c r="B88" s="3">
        <v>1141</v>
      </c>
      <c r="C88" s="3">
        <v>1247</v>
      </c>
      <c r="D88" s="3">
        <v>1248</v>
      </c>
      <c r="E88" s="3">
        <v>100</v>
      </c>
      <c r="F88" s="4">
        <v>44446</v>
      </c>
      <c r="G88" s="1" t="s">
        <v>108</v>
      </c>
      <c r="H88" s="10">
        <v>1</v>
      </c>
      <c r="I88" s="3">
        <v>1</v>
      </c>
      <c r="J88" s="1" t="s">
        <v>49</v>
      </c>
      <c r="K88" s="95" t="s">
        <v>16</v>
      </c>
      <c r="L88" s="5">
        <v>15070.6</v>
      </c>
      <c r="M88" s="5">
        <v>15070.6</v>
      </c>
    </row>
    <row r="89" spans="1:13" s="28" customFormat="1" ht="12.75">
      <c r="A89" s="3">
        <v>1143</v>
      </c>
      <c r="B89" s="3">
        <v>1143</v>
      </c>
      <c r="C89" s="3">
        <v>1245</v>
      </c>
      <c r="D89" s="3">
        <v>1246</v>
      </c>
      <c r="E89" s="3">
        <v>100</v>
      </c>
      <c r="F89" s="4">
        <v>44446</v>
      </c>
      <c r="G89" s="1" t="s">
        <v>114</v>
      </c>
      <c r="H89" s="10">
        <v>1</v>
      </c>
      <c r="I89" s="3">
        <v>1</v>
      </c>
      <c r="J89" s="1" t="s">
        <v>49</v>
      </c>
      <c r="K89" s="95" t="s">
        <v>16</v>
      </c>
      <c r="L89" s="5">
        <v>19828.02</v>
      </c>
      <c r="M89" s="5">
        <v>19828.02</v>
      </c>
    </row>
    <row r="90" spans="1:13" s="28" customFormat="1" ht="13.5" thickBot="1">
      <c r="A90" s="3">
        <v>1150</v>
      </c>
      <c r="B90" s="3">
        <v>1150</v>
      </c>
      <c r="C90" s="3">
        <v>1249</v>
      </c>
      <c r="D90" s="3">
        <v>1249</v>
      </c>
      <c r="E90" s="3">
        <v>100</v>
      </c>
      <c r="F90" s="4">
        <v>44446</v>
      </c>
      <c r="G90" s="1" t="s">
        <v>108</v>
      </c>
      <c r="H90" s="10">
        <v>1</v>
      </c>
      <c r="I90" s="3">
        <v>1</v>
      </c>
      <c r="J90" s="1" t="s">
        <v>49</v>
      </c>
      <c r="K90" s="95" t="s">
        <v>16</v>
      </c>
      <c r="L90" s="5">
        <v>107324.75</v>
      </c>
      <c r="M90" s="5">
        <v>107324.75</v>
      </c>
    </row>
    <row r="91" spans="1:13" s="28" customFormat="1" ht="13.5" thickBot="1">
      <c r="A91" s="3"/>
      <c r="B91" s="3"/>
      <c r="C91" s="3"/>
      <c r="D91" s="3"/>
      <c r="E91" s="3"/>
      <c r="F91" s="4"/>
      <c r="G91" s="1"/>
      <c r="H91" s="10"/>
      <c r="I91" s="3"/>
      <c r="J91" s="1"/>
      <c r="K91" s="95"/>
      <c r="L91" s="86">
        <f>SUM(L88:L90)</f>
        <v>142223.37</v>
      </c>
      <c r="M91" s="86">
        <f>SUM(M88:M90)</f>
        <v>142223.37</v>
      </c>
    </row>
    <row r="92" spans="1:13" s="28" customFormat="1" ht="12.75">
      <c r="A92" s="3"/>
      <c r="B92" s="3"/>
      <c r="C92" s="3"/>
      <c r="D92" s="3"/>
      <c r="E92" s="3"/>
      <c r="F92" s="4"/>
      <c r="G92" s="1"/>
      <c r="H92" s="10"/>
      <c r="I92" s="3"/>
      <c r="J92" s="1"/>
      <c r="K92" s="95"/>
      <c r="L92" s="5"/>
      <c r="M92" s="5"/>
    </row>
    <row r="93" spans="1:13" s="28" customFormat="1" ht="12.75">
      <c r="A93" s="3"/>
      <c r="B93" s="3"/>
      <c r="C93" s="3"/>
      <c r="D93" s="3"/>
      <c r="E93" s="3"/>
      <c r="F93" s="4"/>
      <c r="G93" s="1"/>
      <c r="H93" s="10"/>
      <c r="I93" s="3"/>
      <c r="J93" s="1"/>
      <c r="K93" s="95"/>
      <c r="L93" s="5"/>
      <c r="M93" s="5"/>
    </row>
    <row r="94" spans="1:13" s="28" customFormat="1" ht="12.75">
      <c r="A94" s="3">
        <v>1141</v>
      </c>
      <c r="B94" s="3">
        <v>1141</v>
      </c>
      <c r="C94" s="3">
        <v>1247</v>
      </c>
      <c r="D94" s="3">
        <v>1248</v>
      </c>
      <c r="E94" s="3">
        <v>100</v>
      </c>
      <c r="F94" s="4">
        <v>44446</v>
      </c>
      <c r="G94" s="1" t="s">
        <v>108</v>
      </c>
      <c r="H94" s="10">
        <v>1</v>
      </c>
      <c r="I94" s="3">
        <v>1</v>
      </c>
      <c r="J94" s="8" t="s">
        <v>49</v>
      </c>
      <c r="K94" s="95" t="s">
        <v>17</v>
      </c>
      <c r="L94" s="5">
        <v>1726.35</v>
      </c>
      <c r="M94" s="5">
        <v>1726.35</v>
      </c>
    </row>
    <row r="95" spans="1:13" s="28" customFormat="1" ht="12.75">
      <c r="A95" s="3">
        <v>1143</v>
      </c>
      <c r="B95" s="3">
        <v>1143</v>
      </c>
      <c r="C95" s="3">
        <v>1245</v>
      </c>
      <c r="D95" s="3">
        <v>1246</v>
      </c>
      <c r="E95" s="3">
        <v>100</v>
      </c>
      <c r="F95" s="4">
        <v>44446</v>
      </c>
      <c r="G95" s="1" t="s">
        <v>114</v>
      </c>
      <c r="H95" s="10">
        <v>1</v>
      </c>
      <c r="I95" s="3">
        <v>1</v>
      </c>
      <c r="J95" s="1" t="s">
        <v>49</v>
      </c>
      <c r="K95" s="95" t="s">
        <v>17</v>
      </c>
      <c r="L95" s="5">
        <v>2848.68</v>
      </c>
      <c r="M95" s="5">
        <v>2848.68</v>
      </c>
    </row>
    <row r="96" spans="1:13" s="28" customFormat="1" ht="13.5" thickBot="1">
      <c r="A96" s="3">
        <v>1150</v>
      </c>
      <c r="B96" s="3">
        <v>1150</v>
      </c>
      <c r="C96" s="3">
        <v>1249</v>
      </c>
      <c r="D96" s="3">
        <v>1249</v>
      </c>
      <c r="E96" s="3">
        <v>100</v>
      </c>
      <c r="F96" s="4">
        <v>44446</v>
      </c>
      <c r="G96" s="9" t="s">
        <v>108</v>
      </c>
      <c r="H96" s="10">
        <v>1</v>
      </c>
      <c r="I96" s="3">
        <v>1</v>
      </c>
      <c r="J96" s="1" t="s">
        <v>49</v>
      </c>
      <c r="K96" s="96" t="s">
        <v>17</v>
      </c>
      <c r="L96" s="5">
        <v>13596.82</v>
      </c>
      <c r="M96" s="5">
        <v>13596.82</v>
      </c>
    </row>
    <row r="97" spans="1:13" s="28" customFormat="1" ht="13.5" thickBot="1">
      <c r="A97" s="3"/>
      <c r="B97" s="3"/>
      <c r="C97" s="3"/>
      <c r="D97" s="3"/>
      <c r="E97" s="3"/>
      <c r="F97" s="4"/>
      <c r="G97" s="9"/>
      <c r="H97" s="10"/>
      <c r="I97" s="3"/>
      <c r="J97" s="1"/>
      <c r="K97" s="96"/>
      <c r="L97" s="86">
        <f>SUM(L94:L96)</f>
        <v>18171.85</v>
      </c>
      <c r="M97" s="86">
        <f>SUM(M94:M96)</f>
        <v>18171.85</v>
      </c>
    </row>
    <row r="98" spans="1:13" s="28" customFormat="1" ht="12.75">
      <c r="A98" s="3"/>
      <c r="B98" s="3"/>
      <c r="C98" s="3"/>
      <c r="D98" s="3"/>
      <c r="E98" s="3"/>
      <c r="F98" s="4"/>
      <c r="G98" s="9"/>
      <c r="H98" s="10"/>
      <c r="I98" s="3"/>
      <c r="J98" s="1"/>
      <c r="K98" s="96"/>
      <c r="L98" s="5"/>
      <c r="M98" s="5"/>
    </row>
    <row r="99" spans="1:13" s="28" customFormat="1" ht="12.75">
      <c r="A99" s="3"/>
      <c r="B99" s="3"/>
      <c r="C99" s="3"/>
      <c r="D99" s="3"/>
      <c r="E99" s="3"/>
      <c r="F99" s="4"/>
      <c r="G99" s="9"/>
      <c r="H99" s="10"/>
      <c r="I99" s="3"/>
      <c r="J99" s="1"/>
      <c r="K99" s="96"/>
      <c r="L99" s="5"/>
      <c r="M99" s="5"/>
    </row>
    <row r="100" spans="1:13" s="28" customFormat="1" ht="13.5" thickBot="1">
      <c r="A100" s="3">
        <v>1178</v>
      </c>
      <c r="B100" s="3">
        <v>1178</v>
      </c>
      <c r="C100" s="3"/>
      <c r="D100" s="3"/>
      <c r="E100" s="3">
        <v>100</v>
      </c>
      <c r="F100" s="4" t="s">
        <v>118</v>
      </c>
      <c r="G100" s="1" t="s">
        <v>125</v>
      </c>
      <c r="H100" s="10">
        <v>1</v>
      </c>
      <c r="I100" s="3">
        <v>1</v>
      </c>
      <c r="J100" s="1" t="s">
        <v>49</v>
      </c>
      <c r="K100" s="95" t="s">
        <v>21</v>
      </c>
      <c r="L100" s="5">
        <v>21833.54</v>
      </c>
      <c r="M100" s="5"/>
    </row>
    <row r="101" spans="1:13" s="28" customFormat="1" ht="13.5" thickBot="1">
      <c r="A101" s="3"/>
      <c r="B101" s="3"/>
      <c r="C101" s="3"/>
      <c r="D101" s="3"/>
      <c r="E101" s="3"/>
      <c r="F101" s="4"/>
      <c r="G101" s="1"/>
      <c r="H101" s="10"/>
      <c r="I101" s="3"/>
      <c r="J101" s="1"/>
      <c r="K101" s="95"/>
      <c r="L101" s="86">
        <f>SUM(L99:L100)</f>
        <v>21833.54</v>
      </c>
      <c r="M101" s="86">
        <f>SUM(M99:M100)</f>
        <v>0</v>
      </c>
    </row>
    <row r="102" spans="1:13" s="28" customFormat="1" ht="12.75">
      <c r="A102" s="3"/>
      <c r="B102" s="3"/>
      <c r="C102" s="3"/>
      <c r="D102" s="3"/>
      <c r="E102" s="3"/>
      <c r="F102" s="4"/>
      <c r="G102" s="1"/>
      <c r="H102" s="10"/>
      <c r="I102" s="3"/>
      <c r="J102" s="1"/>
      <c r="K102" s="95"/>
      <c r="L102" s="5"/>
      <c r="M102" s="5"/>
    </row>
    <row r="103" spans="1:13" s="28" customFormat="1" ht="12.75">
      <c r="A103" s="3"/>
      <c r="B103" s="3"/>
      <c r="C103" s="3"/>
      <c r="D103" s="3"/>
      <c r="E103" s="3"/>
      <c r="F103" s="4"/>
      <c r="G103" s="1"/>
      <c r="H103" s="10"/>
      <c r="I103" s="3"/>
      <c r="J103" s="1"/>
      <c r="K103" s="95"/>
      <c r="L103" s="5"/>
      <c r="M103" s="5"/>
    </row>
    <row r="104" spans="1:13" s="28" customFormat="1" ht="12.75">
      <c r="A104" s="3">
        <v>1178</v>
      </c>
      <c r="B104" s="3">
        <v>1178</v>
      </c>
      <c r="C104" s="3"/>
      <c r="D104" s="3"/>
      <c r="E104" s="3">
        <v>100</v>
      </c>
      <c r="F104" s="4" t="s">
        <v>118</v>
      </c>
      <c r="G104" s="1" t="s">
        <v>125</v>
      </c>
      <c r="H104" s="10">
        <v>1</v>
      </c>
      <c r="I104" s="3">
        <v>1</v>
      </c>
      <c r="J104" s="1" t="s">
        <v>49</v>
      </c>
      <c r="K104" s="95" t="s">
        <v>18</v>
      </c>
      <c r="L104" s="5">
        <v>59093.31</v>
      </c>
      <c r="M104" s="5"/>
    </row>
    <row r="105" spans="1:13" s="28" customFormat="1" ht="13.5" thickBot="1">
      <c r="A105" s="3">
        <v>1292</v>
      </c>
      <c r="B105" s="3">
        <v>1292</v>
      </c>
      <c r="C105" s="3"/>
      <c r="D105" s="3"/>
      <c r="E105" s="3">
        <v>100</v>
      </c>
      <c r="F105" s="4" t="s">
        <v>142</v>
      </c>
      <c r="G105" s="9" t="s">
        <v>125</v>
      </c>
      <c r="H105" s="10">
        <v>1</v>
      </c>
      <c r="I105" s="3">
        <v>1</v>
      </c>
      <c r="J105" s="1" t="s">
        <v>49</v>
      </c>
      <c r="K105" s="95" t="s">
        <v>18</v>
      </c>
      <c r="L105" s="5">
        <v>23168.54</v>
      </c>
      <c r="M105" s="5"/>
    </row>
    <row r="106" spans="1:13" s="28" customFormat="1" ht="13.5" thickBot="1">
      <c r="A106" s="3"/>
      <c r="B106" s="3"/>
      <c r="C106" s="3"/>
      <c r="D106" s="3"/>
      <c r="E106" s="3"/>
      <c r="F106" s="4"/>
      <c r="G106" s="9"/>
      <c r="H106" s="10"/>
      <c r="I106" s="3"/>
      <c r="J106" s="1"/>
      <c r="K106" s="95"/>
      <c r="L106" s="86">
        <f>SUM(L104:L105)</f>
        <v>82261.85</v>
      </c>
      <c r="M106" s="86">
        <f>SUM(M104:M105)</f>
        <v>0</v>
      </c>
    </row>
    <row r="107" spans="1:13" s="28" customFormat="1" ht="12.75">
      <c r="A107" s="3"/>
      <c r="B107" s="3"/>
      <c r="C107" s="3"/>
      <c r="D107" s="3"/>
      <c r="E107" s="3"/>
      <c r="F107" s="4"/>
      <c r="G107" s="9"/>
      <c r="H107" s="10"/>
      <c r="I107" s="3"/>
      <c r="J107" s="1"/>
      <c r="K107" s="95"/>
      <c r="L107" s="5"/>
      <c r="M107" s="5"/>
    </row>
    <row r="108" spans="1:13" s="28" customFormat="1" ht="12.75">
      <c r="A108" s="3"/>
      <c r="B108" s="3"/>
      <c r="C108" s="3"/>
      <c r="D108" s="3"/>
      <c r="E108" s="3"/>
      <c r="F108" s="4"/>
      <c r="G108" s="9"/>
      <c r="H108" s="10"/>
      <c r="I108" s="3"/>
      <c r="J108" s="1"/>
      <c r="K108" s="95"/>
      <c r="L108" s="5"/>
      <c r="M108" s="5"/>
    </row>
    <row r="109" spans="1:13" s="28" customFormat="1" ht="12.75">
      <c r="A109" s="3">
        <v>1178</v>
      </c>
      <c r="B109" s="3">
        <v>1178</v>
      </c>
      <c r="C109" s="3"/>
      <c r="D109" s="3"/>
      <c r="E109" s="3">
        <v>100</v>
      </c>
      <c r="F109" s="4" t="s">
        <v>118</v>
      </c>
      <c r="G109" s="1" t="s">
        <v>125</v>
      </c>
      <c r="H109" s="10">
        <v>1</v>
      </c>
      <c r="I109" s="3">
        <v>1</v>
      </c>
      <c r="J109" s="1" t="s">
        <v>49</v>
      </c>
      <c r="K109" s="95" t="s">
        <v>19</v>
      </c>
      <c r="L109" s="5">
        <v>9668.63</v>
      </c>
      <c r="M109" s="5"/>
    </row>
    <row r="110" spans="1:13" s="28" customFormat="1" ht="13.5" thickBot="1">
      <c r="A110" s="3">
        <v>1199</v>
      </c>
      <c r="B110" s="3">
        <v>1199</v>
      </c>
      <c r="C110" s="3"/>
      <c r="D110" s="3"/>
      <c r="E110" s="3">
        <v>100</v>
      </c>
      <c r="F110" s="4" t="s">
        <v>130</v>
      </c>
      <c r="G110" s="9" t="s">
        <v>131</v>
      </c>
      <c r="H110" s="10">
        <v>1</v>
      </c>
      <c r="I110" s="3">
        <v>1</v>
      </c>
      <c r="J110" s="8" t="s">
        <v>49</v>
      </c>
      <c r="K110" s="96" t="s">
        <v>19</v>
      </c>
      <c r="L110" s="5">
        <v>5477.09</v>
      </c>
      <c r="M110" s="5"/>
    </row>
    <row r="111" spans="1:13" s="28" customFormat="1" ht="13.5" thickBot="1">
      <c r="A111" s="3"/>
      <c r="B111" s="3"/>
      <c r="C111" s="3"/>
      <c r="D111" s="3"/>
      <c r="E111" s="3"/>
      <c r="F111" s="4"/>
      <c r="G111" s="9"/>
      <c r="H111" s="10"/>
      <c r="I111" s="3"/>
      <c r="J111" s="8"/>
      <c r="K111" s="96"/>
      <c r="L111" s="86">
        <f>SUM(L109:L110)</f>
        <v>15145.72</v>
      </c>
      <c r="M111" s="86">
        <f>SUM(M109:M110)</f>
        <v>0</v>
      </c>
    </row>
    <row r="112" spans="1:13" s="28" customFormat="1" ht="12.75">
      <c r="A112" s="3"/>
      <c r="B112" s="3"/>
      <c r="C112" s="3"/>
      <c r="D112" s="3"/>
      <c r="E112" s="3"/>
      <c r="F112" s="4"/>
      <c r="G112" s="9"/>
      <c r="H112" s="10"/>
      <c r="I112" s="3"/>
      <c r="J112" s="8"/>
      <c r="K112" s="96"/>
      <c r="L112" s="5"/>
      <c r="M112" s="5"/>
    </row>
    <row r="113" spans="1:13" s="28" customFormat="1" ht="12.75">
      <c r="A113" s="3"/>
      <c r="B113" s="3"/>
      <c r="C113" s="3"/>
      <c r="D113" s="3"/>
      <c r="E113" s="3"/>
      <c r="F113" s="4"/>
      <c r="G113" s="9"/>
      <c r="H113" s="10"/>
      <c r="I113" s="3"/>
      <c r="J113" s="8"/>
      <c r="K113" s="96"/>
      <c r="L113" s="5"/>
      <c r="M113" s="5"/>
    </row>
    <row r="114" spans="1:13" s="28" customFormat="1" ht="13.5" thickBot="1">
      <c r="A114" s="3">
        <v>1128</v>
      </c>
      <c r="B114" s="3">
        <v>1128</v>
      </c>
      <c r="C114" s="3">
        <v>1185</v>
      </c>
      <c r="D114" s="3">
        <v>1197</v>
      </c>
      <c r="E114" s="3">
        <v>100</v>
      </c>
      <c r="F114" s="4">
        <v>44354</v>
      </c>
      <c r="G114" s="1" t="s">
        <v>103</v>
      </c>
      <c r="H114" s="10">
        <v>1</v>
      </c>
      <c r="I114" s="3">
        <v>1</v>
      </c>
      <c r="J114" s="8" t="s">
        <v>49</v>
      </c>
      <c r="K114" s="95" t="s">
        <v>13</v>
      </c>
      <c r="L114" s="5">
        <v>41182.44</v>
      </c>
      <c r="M114" s="5">
        <v>41182.44</v>
      </c>
    </row>
    <row r="115" spans="1:13" s="28" customFormat="1" ht="13.5" thickBot="1">
      <c r="A115" s="3"/>
      <c r="B115" s="3"/>
      <c r="C115" s="3"/>
      <c r="D115" s="3"/>
      <c r="E115" s="3"/>
      <c r="F115" s="4"/>
      <c r="G115" s="1"/>
      <c r="H115" s="10"/>
      <c r="I115" s="3"/>
      <c r="J115" s="8"/>
      <c r="K115" s="95"/>
      <c r="L115" s="86">
        <f>SUM(L113:L114)</f>
        <v>41182.44</v>
      </c>
      <c r="M115" s="86">
        <f>SUM(M113:M114)</f>
        <v>41182.44</v>
      </c>
    </row>
    <row r="116" spans="1:13" s="28" customFormat="1" ht="12.75">
      <c r="A116" s="3"/>
      <c r="B116" s="3"/>
      <c r="C116" s="3"/>
      <c r="D116" s="3"/>
      <c r="E116" s="3"/>
      <c r="F116" s="4"/>
      <c r="G116" s="1"/>
      <c r="H116" s="10"/>
      <c r="I116" s="3"/>
      <c r="J116" s="8"/>
      <c r="K116" s="95"/>
      <c r="L116" s="5"/>
      <c r="M116" s="5"/>
    </row>
    <row r="117" spans="1:13" s="28" customFormat="1" ht="12.75">
      <c r="A117" s="3"/>
      <c r="B117" s="3"/>
      <c r="C117" s="3"/>
      <c r="D117" s="3"/>
      <c r="E117" s="3"/>
      <c r="F117" s="4"/>
      <c r="G117" s="1"/>
      <c r="H117" s="10"/>
      <c r="I117" s="3"/>
      <c r="J117" s="8"/>
      <c r="K117" s="95"/>
      <c r="L117" s="5"/>
      <c r="M117" s="5"/>
    </row>
    <row r="118" spans="1:13" s="28" customFormat="1" ht="13.5" thickBot="1">
      <c r="A118" s="3">
        <v>1133</v>
      </c>
      <c r="B118" s="3">
        <v>1133</v>
      </c>
      <c r="C118" s="3">
        <v>1193</v>
      </c>
      <c r="D118" s="3">
        <v>1203</v>
      </c>
      <c r="E118" s="3">
        <v>100</v>
      </c>
      <c r="F118" s="4">
        <v>44415</v>
      </c>
      <c r="G118" s="1" t="s">
        <v>105</v>
      </c>
      <c r="H118" s="10">
        <v>1</v>
      </c>
      <c r="I118" s="3">
        <v>1</v>
      </c>
      <c r="J118" s="1" t="s">
        <v>49</v>
      </c>
      <c r="K118" s="95" t="s">
        <v>40</v>
      </c>
      <c r="L118" s="5">
        <v>2592</v>
      </c>
      <c r="M118" s="5">
        <v>2592</v>
      </c>
    </row>
    <row r="119" spans="1:13" s="28" customFormat="1" ht="13.5" thickBot="1">
      <c r="A119" s="3"/>
      <c r="B119" s="3"/>
      <c r="C119" s="3"/>
      <c r="D119" s="3"/>
      <c r="E119" s="3"/>
      <c r="F119" s="4"/>
      <c r="G119" s="1"/>
      <c r="H119" s="10"/>
      <c r="I119" s="3"/>
      <c r="J119" s="1"/>
      <c r="K119" s="95"/>
      <c r="L119" s="86">
        <f>SUM(L117:L118)</f>
        <v>2592</v>
      </c>
      <c r="M119" s="86">
        <f>SUM(M117:M118)</f>
        <v>2592</v>
      </c>
    </row>
    <row r="120" spans="1:13" s="28" customFormat="1" ht="12.75">
      <c r="A120" s="3"/>
      <c r="B120" s="3"/>
      <c r="C120" s="3"/>
      <c r="D120" s="3"/>
      <c r="E120" s="3"/>
      <c r="F120" s="4"/>
      <c r="G120" s="1"/>
      <c r="H120" s="10"/>
      <c r="I120" s="3"/>
      <c r="J120" s="1"/>
      <c r="K120" s="95"/>
      <c r="L120" s="5"/>
      <c r="M120" s="5"/>
    </row>
    <row r="121" spans="1:13" s="28" customFormat="1" ht="12.75">
      <c r="A121" s="3"/>
      <c r="B121" s="3"/>
      <c r="C121" s="3"/>
      <c r="D121" s="3"/>
      <c r="E121" s="3"/>
      <c r="F121" s="4"/>
      <c r="G121" s="1"/>
      <c r="H121" s="10"/>
      <c r="I121" s="3"/>
      <c r="J121" s="1"/>
      <c r="K121" s="95"/>
      <c r="L121" s="5"/>
      <c r="M121" s="5"/>
    </row>
    <row r="122" spans="1:13" s="28" customFormat="1" ht="12.75">
      <c r="A122" s="3">
        <v>1116</v>
      </c>
      <c r="B122" s="3">
        <v>1123</v>
      </c>
      <c r="C122" s="3">
        <v>1162</v>
      </c>
      <c r="D122" s="3">
        <v>1165</v>
      </c>
      <c r="E122" s="3">
        <v>100</v>
      </c>
      <c r="F122" s="4">
        <v>44354</v>
      </c>
      <c r="G122" s="1" t="s">
        <v>101</v>
      </c>
      <c r="H122" s="10">
        <v>1</v>
      </c>
      <c r="I122" s="3">
        <v>1</v>
      </c>
      <c r="J122" s="8" t="s">
        <v>49</v>
      </c>
      <c r="K122" s="95" t="s">
        <v>102</v>
      </c>
      <c r="L122" s="5">
        <v>26550</v>
      </c>
      <c r="M122" s="5">
        <v>26550</v>
      </c>
    </row>
    <row r="123" spans="1:13" s="28" customFormat="1" ht="13.5" thickBot="1">
      <c r="A123" s="3">
        <v>1116</v>
      </c>
      <c r="B123" s="3">
        <v>1124</v>
      </c>
      <c r="C123" s="3"/>
      <c r="D123" s="3"/>
      <c r="E123" s="3">
        <v>100</v>
      </c>
      <c r="F123" s="4">
        <v>44384</v>
      </c>
      <c r="G123" s="1" t="s">
        <v>101</v>
      </c>
      <c r="H123" s="10">
        <v>1</v>
      </c>
      <c r="I123" s="3">
        <v>1</v>
      </c>
      <c r="J123" s="8" t="s">
        <v>49</v>
      </c>
      <c r="K123" s="95" t="s">
        <v>102</v>
      </c>
      <c r="L123" s="5">
        <v>33984</v>
      </c>
      <c r="M123" s="5"/>
    </row>
    <row r="124" spans="1:13" s="28" customFormat="1" ht="13.5" thickBot="1">
      <c r="A124" s="3"/>
      <c r="B124" s="3"/>
      <c r="C124" s="3"/>
      <c r="D124" s="3"/>
      <c r="E124" s="3"/>
      <c r="F124" s="4"/>
      <c r="G124" s="1"/>
      <c r="H124" s="10"/>
      <c r="I124" s="3"/>
      <c r="J124" s="8"/>
      <c r="K124" s="95"/>
      <c r="L124" s="86">
        <f>SUM(L122:L123)</f>
        <v>60534</v>
      </c>
      <c r="M124" s="86">
        <f>SUM(M122:M123)</f>
        <v>26550</v>
      </c>
    </row>
    <row r="125" spans="1:13" s="28" customFormat="1" ht="12.75">
      <c r="A125" s="3"/>
      <c r="B125" s="3"/>
      <c r="C125" s="3"/>
      <c r="D125" s="3"/>
      <c r="E125" s="3"/>
      <c r="F125" s="4"/>
      <c r="G125" s="1"/>
      <c r="H125" s="10"/>
      <c r="I125" s="3"/>
      <c r="J125" s="8"/>
      <c r="K125" s="95"/>
      <c r="L125" s="5"/>
      <c r="M125" s="5"/>
    </row>
    <row r="126" spans="1:13" s="28" customFormat="1" ht="12.75">
      <c r="A126" s="3"/>
      <c r="B126" s="3"/>
      <c r="C126" s="3"/>
      <c r="D126" s="3"/>
      <c r="E126" s="3"/>
      <c r="F126" s="4"/>
      <c r="G126" s="1"/>
      <c r="H126" s="10"/>
      <c r="I126" s="3"/>
      <c r="J126" s="8"/>
      <c r="K126" s="95"/>
      <c r="L126" s="5"/>
      <c r="M126" s="5"/>
    </row>
    <row r="127" spans="1:13" s="28" customFormat="1" ht="13.5" thickBot="1">
      <c r="A127" s="3">
        <v>1276</v>
      </c>
      <c r="B127" s="3">
        <v>1276</v>
      </c>
      <c r="C127" s="3"/>
      <c r="D127" s="3"/>
      <c r="E127" s="3">
        <v>100</v>
      </c>
      <c r="F127" s="4" t="s">
        <v>138</v>
      </c>
      <c r="G127" s="9" t="s">
        <v>141</v>
      </c>
      <c r="H127" s="10">
        <v>1</v>
      </c>
      <c r="I127" s="3">
        <v>1</v>
      </c>
      <c r="J127" s="1" t="s">
        <v>49</v>
      </c>
      <c r="K127" s="95" t="s">
        <v>64</v>
      </c>
      <c r="L127" s="5">
        <v>57250</v>
      </c>
      <c r="M127" s="5"/>
    </row>
    <row r="128" spans="1:13" s="28" customFormat="1" ht="13.5" thickBot="1">
      <c r="A128" s="3"/>
      <c r="B128" s="3"/>
      <c r="C128" s="3"/>
      <c r="D128" s="3"/>
      <c r="E128" s="3"/>
      <c r="F128" s="4"/>
      <c r="G128" s="9"/>
      <c r="H128" s="10"/>
      <c r="I128" s="3"/>
      <c r="J128" s="1"/>
      <c r="K128" s="95"/>
      <c r="L128" s="86">
        <f>SUM(L126:L127)</f>
        <v>57250</v>
      </c>
      <c r="M128" s="86">
        <f>SUM(M126:M127)</f>
        <v>0</v>
      </c>
    </row>
    <row r="129" spans="1:13" s="28" customFormat="1" ht="12.75">
      <c r="A129" s="3"/>
      <c r="B129" s="3"/>
      <c r="C129" s="3"/>
      <c r="D129" s="3"/>
      <c r="E129" s="3"/>
      <c r="F129" s="4"/>
      <c r="G129" s="9"/>
      <c r="H129" s="10"/>
      <c r="I129" s="3"/>
      <c r="J129" s="1"/>
      <c r="K129" s="95"/>
      <c r="L129" s="5"/>
      <c r="M129" s="5"/>
    </row>
    <row r="130" spans="1:13" s="28" customFormat="1" ht="12.75">
      <c r="A130" s="3"/>
      <c r="B130" s="3"/>
      <c r="C130" s="3"/>
      <c r="D130" s="3"/>
      <c r="E130" s="3"/>
      <c r="F130" s="4"/>
      <c r="G130" s="9"/>
      <c r="H130" s="10"/>
      <c r="I130" s="3"/>
      <c r="J130" s="1"/>
      <c r="K130" s="95"/>
      <c r="L130" s="5"/>
      <c r="M130" s="5"/>
    </row>
    <row r="131" spans="1:13" s="28" customFormat="1" ht="13.5" thickBot="1">
      <c r="A131" s="3">
        <v>1136</v>
      </c>
      <c r="B131" s="3">
        <v>1182</v>
      </c>
      <c r="C131" s="3"/>
      <c r="D131" s="3"/>
      <c r="E131" s="3">
        <v>100</v>
      </c>
      <c r="F131" s="4">
        <v>44415</v>
      </c>
      <c r="G131" s="1" t="s">
        <v>107</v>
      </c>
      <c r="H131" s="10">
        <v>1</v>
      </c>
      <c r="I131" s="3">
        <v>1</v>
      </c>
      <c r="J131" s="1" t="s">
        <v>49</v>
      </c>
      <c r="K131" s="95" t="s">
        <v>45</v>
      </c>
      <c r="L131" s="5">
        <v>343035.27</v>
      </c>
      <c r="M131" s="5"/>
    </row>
    <row r="132" spans="1:13" s="28" customFormat="1" ht="13.5" thickBot="1">
      <c r="A132" s="3"/>
      <c r="B132" s="3"/>
      <c r="C132" s="3"/>
      <c r="D132" s="3"/>
      <c r="E132" s="3"/>
      <c r="F132" s="4"/>
      <c r="G132" s="1"/>
      <c r="H132" s="10"/>
      <c r="I132" s="3"/>
      <c r="J132" s="1"/>
      <c r="K132" s="95"/>
      <c r="L132" s="86">
        <f>SUM(L130:L131)</f>
        <v>343035.27</v>
      </c>
      <c r="M132" s="86">
        <f>SUM(M130:M131)</f>
        <v>0</v>
      </c>
    </row>
    <row r="133" spans="1:13" s="28" customFormat="1" ht="12.75">
      <c r="A133" s="3"/>
      <c r="B133" s="3"/>
      <c r="C133" s="3"/>
      <c r="D133" s="3"/>
      <c r="E133" s="3"/>
      <c r="F133" s="4"/>
      <c r="G133" s="1"/>
      <c r="H133" s="10"/>
      <c r="I133" s="3"/>
      <c r="J133" s="1"/>
      <c r="K133" s="95"/>
      <c r="L133" s="5"/>
      <c r="M133" s="5"/>
    </row>
    <row r="134" spans="1:13" s="28" customFormat="1" ht="12.75">
      <c r="A134" s="3"/>
      <c r="B134" s="3"/>
      <c r="C134" s="3"/>
      <c r="D134" s="3"/>
      <c r="E134" s="3"/>
      <c r="F134" s="4"/>
      <c r="G134" s="1"/>
      <c r="H134" s="10"/>
      <c r="I134" s="3"/>
      <c r="J134" s="1"/>
      <c r="K134" s="95"/>
      <c r="L134" s="5"/>
      <c r="M134" s="5"/>
    </row>
    <row r="135" spans="1:13" s="28" customFormat="1" ht="12.75">
      <c r="A135" s="3">
        <v>992</v>
      </c>
      <c r="B135" s="3">
        <v>1127</v>
      </c>
      <c r="C135" s="3">
        <v>1183</v>
      </c>
      <c r="D135" s="3">
        <v>1195</v>
      </c>
      <c r="E135" s="3">
        <v>100</v>
      </c>
      <c r="F135" s="4">
        <v>44406</v>
      </c>
      <c r="G135" s="1" t="s">
        <v>155</v>
      </c>
      <c r="H135" s="10">
        <v>1</v>
      </c>
      <c r="I135" s="3">
        <v>1</v>
      </c>
      <c r="J135" s="8" t="s">
        <v>152</v>
      </c>
      <c r="K135" s="96" t="s">
        <v>20</v>
      </c>
      <c r="L135" s="5">
        <v>305077.13</v>
      </c>
      <c r="M135" s="5">
        <v>305077.13</v>
      </c>
    </row>
    <row r="136" spans="1:13" s="28" customFormat="1" ht="13.5" thickBot="1">
      <c r="A136" s="3">
        <v>1036</v>
      </c>
      <c r="B136" s="3">
        <v>1126</v>
      </c>
      <c r="C136" s="3">
        <v>1184</v>
      </c>
      <c r="D136" s="3">
        <v>1196</v>
      </c>
      <c r="E136" s="3">
        <v>100</v>
      </c>
      <c r="F136" s="4">
        <v>44406</v>
      </c>
      <c r="G136" s="1" t="s">
        <v>156</v>
      </c>
      <c r="H136" s="10">
        <v>1</v>
      </c>
      <c r="I136" s="3">
        <v>1</v>
      </c>
      <c r="J136" s="8" t="s">
        <v>152</v>
      </c>
      <c r="K136" s="96" t="s">
        <v>20</v>
      </c>
      <c r="L136" s="5">
        <v>48793.21</v>
      </c>
      <c r="M136" s="5">
        <v>48793.21</v>
      </c>
    </row>
    <row r="137" spans="1:13" s="28" customFormat="1" ht="13.5" thickBot="1">
      <c r="A137" s="3"/>
      <c r="B137" s="3"/>
      <c r="C137" s="3"/>
      <c r="D137" s="3"/>
      <c r="E137" s="3"/>
      <c r="F137" s="4"/>
      <c r="G137" s="1"/>
      <c r="H137" s="10"/>
      <c r="I137" s="3"/>
      <c r="J137" s="8"/>
      <c r="K137" s="96"/>
      <c r="L137" s="86">
        <f>SUM(L135:L136)</f>
        <v>353870.34</v>
      </c>
      <c r="M137" s="86">
        <f>SUM(M135:M136)</f>
        <v>353870.34</v>
      </c>
    </row>
    <row r="138" spans="1:13" s="28" customFormat="1" ht="12.75">
      <c r="A138" s="3"/>
      <c r="B138" s="3"/>
      <c r="C138" s="3"/>
      <c r="D138" s="3"/>
      <c r="E138" s="3"/>
      <c r="F138" s="4"/>
      <c r="G138" s="1"/>
      <c r="H138" s="10"/>
      <c r="I138" s="3"/>
      <c r="J138" s="8"/>
      <c r="K138" s="96"/>
      <c r="L138" s="5"/>
      <c r="M138" s="5"/>
    </row>
    <row r="139" spans="1:13" s="28" customFormat="1" ht="12.75">
      <c r="A139" s="3"/>
      <c r="B139" s="3"/>
      <c r="C139" s="3"/>
      <c r="D139" s="3"/>
      <c r="E139" s="3"/>
      <c r="F139" s="4"/>
      <c r="G139" s="1"/>
      <c r="H139" s="10"/>
      <c r="I139" s="3"/>
      <c r="J139" s="8"/>
      <c r="K139" s="96"/>
      <c r="L139" s="5"/>
      <c r="M139" s="5"/>
    </row>
    <row r="140" spans="1:13" s="28" customFormat="1" ht="13.5" thickBot="1">
      <c r="A140" s="3">
        <v>1214</v>
      </c>
      <c r="B140" s="3">
        <v>1232</v>
      </c>
      <c r="C140" s="3"/>
      <c r="D140" s="3"/>
      <c r="E140" s="3">
        <v>100</v>
      </c>
      <c r="F140" s="4" t="s">
        <v>132</v>
      </c>
      <c r="G140" s="9" t="s">
        <v>133</v>
      </c>
      <c r="H140" s="10">
        <v>1</v>
      </c>
      <c r="I140" s="3">
        <v>1</v>
      </c>
      <c r="J140" s="8" t="s">
        <v>49</v>
      </c>
      <c r="K140" s="96" t="s">
        <v>41</v>
      </c>
      <c r="L140" s="5">
        <v>20392.83</v>
      </c>
      <c r="M140" s="5"/>
    </row>
    <row r="141" spans="1:13" s="28" customFormat="1" ht="13.5" thickBot="1">
      <c r="A141" s="3"/>
      <c r="B141" s="3"/>
      <c r="C141" s="3"/>
      <c r="D141" s="3"/>
      <c r="E141" s="3"/>
      <c r="F141" s="4"/>
      <c r="G141" s="9"/>
      <c r="H141" s="10"/>
      <c r="I141" s="3"/>
      <c r="J141" s="8"/>
      <c r="K141" s="96"/>
      <c r="L141" s="86">
        <f>SUM(L139:L140)</f>
        <v>20392.83</v>
      </c>
      <c r="M141" s="86">
        <f>SUM(M139:M140)</f>
        <v>0</v>
      </c>
    </row>
    <row r="142" spans="1:13" s="28" customFormat="1" ht="12.75">
      <c r="A142" s="3"/>
      <c r="B142" s="3"/>
      <c r="C142" s="3"/>
      <c r="D142" s="3"/>
      <c r="E142" s="3"/>
      <c r="F142" s="4"/>
      <c r="G142" s="9"/>
      <c r="H142" s="10"/>
      <c r="I142" s="3"/>
      <c r="J142" s="8"/>
      <c r="K142" s="96"/>
      <c r="L142" s="5"/>
      <c r="M142" s="5"/>
    </row>
    <row r="143" spans="1:13" s="28" customFormat="1" ht="12.75">
      <c r="A143" s="3"/>
      <c r="B143" s="3"/>
      <c r="C143" s="3"/>
      <c r="D143" s="3"/>
      <c r="E143" s="3"/>
      <c r="F143" s="4"/>
      <c r="G143" s="9"/>
      <c r="H143" s="10"/>
      <c r="I143" s="3"/>
      <c r="J143" s="8"/>
      <c r="K143" s="96"/>
      <c r="L143" s="5"/>
      <c r="M143" s="5"/>
    </row>
    <row r="144" spans="1:13" s="28" customFormat="1" ht="12.75">
      <c r="A144" s="3">
        <v>1180</v>
      </c>
      <c r="B144" s="3">
        <v>1216</v>
      </c>
      <c r="C144" s="3"/>
      <c r="D144" s="3"/>
      <c r="E144" s="3">
        <v>100</v>
      </c>
      <c r="F144" s="4" t="s">
        <v>118</v>
      </c>
      <c r="G144" s="1" t="s">
        <v>126</v>
      </c>
      <c r="H144" s="10">
        <v>1</v>
      </c>
      <c r="I144" s="3">
        <v>1</v>
      </c>
      <c r="J144" s="1" t="s">
        <v>49</v>
      </c>
      <c r="K144" s="95" t="s">
        <v>47</v>
      </c>
      <c r="L144" s="5">
        <v>9440</v>
      </c>
      <c r="M144" s="5"/>
    </row>
    <row r="145" spans="1:13" s="28" customFormat="1" ht="13.5" thickBot="1">
      <c r="A145" s="3">
        <v>1228</v>
      </c>
      <c r="B145" s="3">
        <v>1240</v>
      </c>
      <c r="C145" s="3"/>
      <c r="D145" s="3"/>
      <c r="E145" s="3">
        <v>100</v>
      </c>
      <c r="F145" s="4" t="s">
        <v>134</v>
      </c>
      <c r="G145" s="1" t="s">
        <v>135</v>
      </c>
      <c r="H145" s="10">
        <v>1</v>
      </c>
      <c r="I145" s="3">
        <v>1</v>
      </c>
      <c r="J145" s="1" t="s">
        <v>49</v>
      </c>
      <c r="K145" s="96" t="s">
        <v>47</v>
      </c>
      <c r="L145" s="5">
        <v>9440</v>
      </c>
      <c r="M145" s="5"/>
    </row>
    <row r="146" spans="1:13" s="28" customFormat="1" ht="13.5" thickBot="1">
      <c r="A146" s="3"/>
      <c r="B146" s="3"/>
      <c r="C146" s="3"/>
      <c r="D146" s="3"/>
      <c r="E146" s="3"/>
      <c r="F146" s="4"/>
      <c r="G146" s="1"/>
      <c r="H146" s="10"/>
      <c r="I146" s="3"/>
      <c r="J146" s="1"/>
      <c r="K146" s="96"/>
      <c r="L146" s="86">
        <f>SUM(L144:L145)</f>
        <v>18880</v>
      </c>
      <c r="M146" s="86">
        <f>SUM(M144:M145)</f>
        <v>0</v>
      </c>
    </row>
    <row r="147" spans="1:13" s="28" customFormat="1" ht="12.75">
      <c r="A147" s="3"/>
      <c r="B147" s="3"/>
      <c r="C147" s="3"/>
      <c r="D147" s="3"/>
      <c r="E147" s="3"/>
      <c r="F147" s="4"/>
      <c r="G147" s="1"/>
      <c r="H147" s="10"/>
      <c r="I147" s="3"/>
      <c r="J147" s="1"/>
      <c r="K147" s="96"/>
      <c r="L147" s="5"/>
      <c r="M147" s="5"/>
    </row>
    <row r="148" spans="1:13" s="28" customFormat="1" ht="12.75">
      <c r="A148" s="3"/>
      <c r="B148" s="3"/>
      <c r="C148" s="3"/>
      <c r="D148" s="3"/>
      <c r="E148" s="3"/>
      <c r="F148" s="4"/>
      <c r="G148" s="1"/>
      <c r="H148" s="10"/>
      <c r="I148" s="3"/>
      <c r="J148" s="1"/>
      <c r="K148" s="96"/>
      <c r="L148" s="5"/>
      <c r="M148" s="5"/>
    </row>
    <row r="149" spans="1:13" s="28" customFormat="1" ht="12.75">
      <c r="A149" s="3">
        <v>701</v>
      </c>
      <c r="B149" s="3">
        <v>1100</v>
      </c>
      <c r="C149" s="3">
        <v>1163</v>
      </c>
      <c r="D149" s="3">
        <v>1168</v>
      </c>
      <c r="E149" s="3">
        <v>100</v>
      </c>
      <c r="F149" s="4" t="s">
        <v>148</v>
      </c>
      <c r="G149" s="1" t="s">
        <v>154</v>
      </c>
      <c r="H149" s="10">
        <v>1</v>
      </c>
      <c r="I149" s="3">
        <v>1</v>
      </c>
      <c r="J149" s="8" t="s">
        <v>152</v>
      </c>
      <c r="K149" s="96" t="s">
        <v>165</v>
      </c>
      <c r="L149" s="5">
        <v>21714.7</v>
      </c>
      <c r="M149" s="5">
        <v>21714.7</v>
      </c>
    </row>
    <row r="150" spans="1:13" s="28" customFormat="1" ht="13.5" thickBot="1">
      <c r="A150" s="3">
        <v>701</v>
      </c>
      <c r="B150" s="3">
        <v>1100</v>
      </c>
      <c r="C150" s="3">
        <v>1163</v>
      </c>
      <c r="D150" s="3">
        <v>1168</v>
      </c>
      <c r="E150" s="3">
        <v>121</v>
      </c>
      <c r="F150" s="4" t="s">
        <v>148</v>
      </c>
      <c r="G150" s="1" t="s">
        <v>154</v>
      </c>
      <c r="H150" s="10">
        <v>1</v>
      </c>
      <c r="I150" s="3">
        <v>1</v>
      </c>
      <c r="J150" s="8" t="s">
        <v>152</v>
      </c>
      <c r="K150" s="96" t="s">
        <v>165</v>
      </c>
      <c r="L150" s="5">
        <v>104220.52</v>
      </c>
      <c r="M150" s="5">
        <v>104220.52</v>
      </c>
    </row>
    <row r="151" spans="1:13" s="28" customFormat="1" ht="13.5" thickBot="1">
      <c r="A151" s="3"/>
      <c r="B151" s="3"/>
      <c r="C151" s="3"/>
      <c r="D151" s="3"/>
      <c r="E151" s="3"/>
      <c r="F151" s="4"/>
      <c r="G151" s="1"/>
      <c r="H151" s="10"/>
      <c r="I151" s="3"/>
      <c r="J151" s="8"/>
      <c r="K151" s="96"/>
      <c r="L151" s="86">
        <f>SUM(L149:L150)</f>
        <v>125935.22</v>
      </c>
      <c r="M151" s="86">
        <f>SUM(M149:M150)</f>
        <v>125935.22</v>
      </c>
    </row>
    <row r="152" spans="1:13" s="28" customFormat="1" ht="13.5" thickBot="1">
      <c r="A152" s="3"/>
      <c r="B152" s="3"/>
      <c r="C152" s="3"/>
      <c r="D152" s="3"/>
      <c r="E152" s="3"/>
      <c r="F152" s="4"/>
      <c r="G152" s="1"/>
      <c r="H152" s="10"/>
      <c r="I152" s="3"/>
      <c r="J152" s="8"/>
      <c r="K152" s="96"/>
      <c r="L152" s="5"/>
      <c r="M152" s="5"/>
    </row>
    <row r="153" spans="1:13" s="28" customFormat="1" ht="15" thickBot="1">
      <c r="A153" s="3"/>
      <c r="B153" s="3"/>
      <c r="C153" s="3"/>
      <c r="D153" s="3"/>
      <c r="E153" s="3"/>
      <c r="F153" s="4"/>
      <c r="G153" s="1"/>
      <c r="H153" s="10"/>
      <c r="I153" s="3"/>
      <c r="J153" s="8" t="s">
        <v>167</v>
      </c>
      <c r="K153" s="96"/>
      <c r="L153" s="90">
        <f>L151+L146+L141+L137+L132+L128+L124+L119+L115+L111+L106+L101+L97+L91+L85+L79+L75+L71+L67+L63+L58+L54</f>
        <v>11800093.81</v>
      </c>
      <c r="M153" s="90">
        <f>M151+M146+M141+M137+M132+M128+M124+M119+M115+M111+M106+M101+M97+M91+M85+M79+M75+M71+M67+M63+M58+M54</f>
        <v>10840201.76</v>
      </c>
    </row>
    <row r="154" spans="1:13" s="28" customFormat="1" ht="13.5" thickBot="1">
      <c r="A154" s="3"/>
      <c r="B154" s="3"/>
      <c r="C154" s="3"/>
      <c r="D154" s="3"/>
      <c r="E154" s="3"/>
      <c r="F154" s="4"/>
      <c r="G154" s="1"/>
      <c r="H154" s="10"/>
      <c r="I154" s="3"/>
      <c r="J154" s="8"/>
      <c r="K154" s="96"/>
      <c r="L154" s="5"/>
      <c r="M154" s="5"/>
    </row>
    <row r="155" spans="1:14" ht="13.5" thickBot="1">
      <c r="A155" s="45" t="s">
        <v>5</v>
      </c>
      <c r="B155" s="46" t="s">
        <v>8</v>
      </c>
      <c r="C155" s="47" t="s">
        <v>9</v>
      </c>
      <c r="D155" s="47" t="s">
        <v>6</v>
      </c>
      <c r="E155" s="47" t="s">
        <v>7</v>
      </c>
      <c r="F155" s="47" t="s">
        <v>2</v>
      </c>
      <c r="G155" s="47" t="s">
        <v>10</v>
      </c>
      <c r="H155" s="47" t="s">
        <v>31</v>
      </c>
      <c r="I155" s="47" t="s">
        <v>26</v>
      </c>
      <c r="J155" s="47" t="s">
        <v>1</v>
      </c>
      <c r="K155" s="47" t="s">
        <v>3</v>
      </c>
      <c r="L155" s="48" t="s">
        <v>8</v>
      </c>
      <c r="M155" s="49" t="s">
        <v>4</v>
      </c>
      <c r="N155"/>
    </row>
    <row r="156" spans="1:13" s="28" customFormat="1" ht="13.5" thickBot="1">
      <c r="A156" s="3">
        <v>1150</v>
      </c>
      <c r="B156" s="3">
        <v>1150</v>
      </c>
      <c r="C156" s="3">
        <v>1249</v>
      </c>
      <c r="D156" s="3">
        <v>1249</v>
      </c>
      <c r="E156" s="3">
        <v>100</v>
      </c>
      <c r="F156" s="4">
        <v>44446</v>
      </c>
      <c r="G156" s="9" t="s">
        <v>108</v>
      </c>
      <c r="H156" s="10">
        <v>2</v>
      </c>
      <c r="I156" s="3">
        <v>1</v>
      </c>
      <c r="J156" s="8" t="s">
        <v>104</v>
      </c>
      <c r="K156" s="96" t="s">
        <v>14</v>
      </c>
      <c r="L156" s="5">
        <v>2456424.62</v>
      </c>
      <c r="M156" s="5">
        <v>2456424.62</v>
      </c>
    </row>
    <row r="157" spans="1:13" s="28" customFormat="1" ht="13.5" thickBot="1">
      <c r="A157" s="3"/>
      <c r="B157" s="3"/>
      <c r="C157" s="3"/>
      <c r="D157" s="3"/>
      <c r="E157" s="3"/>
      <c r="F157" s="4"/>
      <c r="G157" s="9"/>
      <c r="H157" s="10"/>
      <c r="I157" s="3"/>
      <c r="J157" s="8"/>
      <c r="K157" s="96"/>
      <c r="L157" s="86">
        <f>SUM(L155:L156)</f>
        <v>2456424.62</v>
      </c>
      <c r="M157" s="86">
        <f>SUM(M155:M156)</f>
        <v>2456424.62</v>
      </c>
    </row>
    <row r="158" spans="1:13" s="28" customFormat="1" ht="12.75">
      <c r="A158" s="3"/>
      <c r="B158" s="3"/>
      <c r="C158" s="3"/>
      <c r="D158" s="3"/>
      <c r="E158" s="3"/>
      <c r="F158" s="4"/>
      <c r="G158" s="9"/>
      <c r="H158" s="10"/>
      <c r="I158" s="3"/>
      <c r="J158" s="8"/>
      <c r="K158" s="96"/>
      <c r="L158" s="5"/>
      <c r="M158" s="5"/>
    </row>
    <row r="159" spans="1:13" s="28" customFormat="1" ht="12.75">
      <c r="A159" s="3"/>
      <c r="B159" s="3"/>
      <c r="C159" s="3"/>
      <c r="D159" s="3"/>
      <c r="E159" s="3"/>
      <c r="F159" s="4"/>
      <c r="G159" s="9"/>
      <c r="H159" s="10"/>
      <c r="I159" s="3"/>
      <c r="J159" s="8"/>
      <c r="K159" s="96"/>
      <c r="L159" s="5"/>
      <c r="M159" s="5"/>
    </row>
    <row r="160" spans="1:13" s="28" customFormat="1" ht="13.5" thickBot="1">
      <c r="A160" s="3">
        <v>1146</v>
      </c>
      <c r="B160" s="3">
        <v>1146</v>
      </c>
      <c r="C160" s="3">
        <v>1243</v>
      </c>
      <c r="D160" s="3">
        <v>1244</v>
      </c>
      <c r="E160" s="3">
        <v>100</v>
      </c>
      <c r="F160" s="4">
        <v>44446</v>
      </c>
      <c r="G160" s="1" t="s">
        <v>25</v>
      </c>
      <c r="H160" s="10">
        <v>2</v>
      </c>
      <c r="I160" s="3">
        <v>1</v>
      </c>
      <c r="J160" s="1" t="s">
        <v>28</v>
      </c>
      <c r="K160" s="96" t="s">
        <v>23</v>
      </c>
      <c r="L160" s="5">
        <v>190000</v>
      </c>
      <c r="M160" s="5">
        <v>190000</v>
      </c>
    </row>
    <row r="161" spans="1:13" s="28" customFormat="1" ht="13.5" thickBot="1">
      <c r="A161" s="3"/>
      <c r="B161" s="3"/>
      <c r="C161" s="3"/>
      <c r="D161" s="3"/>
      <c r="E161" s="3"/>
      <c r="F161" s="4"/>
      <c r="G161" s="1"/>
      <c r="H161" s="10"/>
      <c r="I161" s="3"/>
      <c r="J161" s="1"/>
      <c r="K161" s="96"/>
      <c r="L161" s="86">
        <f>SUM(L159:L160)</f>
        <v>190000</v>
      </c>
      <c r="M161" s="86">
        <f>SUM(M159:M160)</f>
        <v>190000</v>
      </c>
    </row>
    <row r="162" spans="1:13" s="28" customFormat="1" ht="12.75">
      <c r="A162" s="3"/>
      <c r="B162" s="3"/>
      <c r="C162" s="3"/>
      <c r="D162" s="3"/>
      <c r="E162" s="3"/>
      <c r="F162" s="4"/>
      <c r="G162" s="1"/>
      <c r="H162" s="10"/>
      <c r="I162" s="3"/>
      <c r="J162" s="1"/>
      <c r="K162" s="96"/>
      <c r="L162" s="5"/>
      <c r="M162" s="5"/>
    </row>
    <row r="163" spans="1:13" s="28" customFormat="1" ht="12.75">
      <c r="A163" s="3"/>
      <c r="B163" s="3"/>
      <c r="C163" s="3"/>
      <c r="D163" s="3"/>
      <c r="E163" s="3"/>
      <c r="F163" s="4"/>
      <c r="G163" s="1"/>
      <c r="H163" s="10"/>
      <c r="I163" s="3"/>
      <c r="J163" s="1"/>
      <c r="K163" s="96"/>
      <c r="L163" s="5"/>
      <c r="M163" s="5"/>
    </row>
    <row r="164" spans="1:13" s="28" customFormat="1" ht="13.5" thickBot="1">
      <c r="A164" s="3">
        <v>1150</v>
      </c>
      <c r="B164" s="3">
        <v>1150</v>
      </c>
      <c r="C164" s="3">
        <v>1249</v>
      </c>
      <c r="D164" s="3">
        <v>1249</v>
      </c>
      <c r="E164" s="3">
        <v>100</v>
      </c>
      <c r="F164" s="4">
        <v>44446</v>
      </c>
      <c r="G164" s="9" t="s">
        <v>108</v>
      </c>
      <c r="H164" s="10">
        <v>2</v>
      </c>
      <c r="I164" s="3">
        <v>1</v>
      </c>
      <c r="J164" s="8" t="s">
        <v>104</v>
      </c>
      <c r="K164" s="96" t="s">
        <v>15</v>
      </c>
      <c r="L164" s="5">
        <v>174160.55</v>
      </c>
      <c r="M164" s="5">
        <v>174160.55</v>
      </c>
    </row>
    <row r="165" spans="1:13" s="28" customFormat="1" ht="13.5" thickBot="1">
      <c r="A165" s="3"/>
      <c r="B165" s="3"/>
      <c r="C165" s="3"/>
      <c r="D165" s="3"/>
      <c r="E165" s="3"/>
      <c r="F165" s="4"/>
      <c r="G165" s="9"/>
      <c r="H165" s="10"/>
      <c r="I165" s="3"/>
      <c r="J165" s="8"/>
      <c r="K165" s="96"/>
      <c r="L165" s="86">
        <f>SUM(L163:L164)</f>
        <v>174160.55</v>
      </c>
      <c r="M165" s="86">
        <f>SUM(M163:M164)</f>
        <v>174160.55</v>
      </c>
    </row>
    <row r="166" spans="1:13" s="28" customFormat="1" ht="12.75">
      <c r="A166" s="3"/>
      <c r="B166" s="3"/>
      <c r="C166" s="3"/>
      <c r="D166" s="3"/>
      <c r="E166" s="3"/>
      <c r="F166" s="4"/>
      <c r="G166" s="9"/>
      <c r="H166" s="10"/>
      <c r="I166" s="3"/>
      <c r="J166" s="8"/>
      <c r="K166" s="96"/>
      <c r="L166" s="5"/>
      <c r="M166" s="5"/>
    </row>
    <row r="167" spans="1:13" s="28" customFormat="1" ht="12.75">
      <c r="A167" s="3"/>
      <c r="B167" s="3"/>
      <c r="C167" s="3"/>
      <c r="D167" s="3"/>
      <c r="E167" s="3"/>
      <c r="F167" s="4"/>
      <c r="G167" s="9"/>
      <c r="H167" s="10"/>
      <c r="I167" s="3"/>
      <c r="J167" s="8"/>
      <c r="K167" s="96"/>
      <c r="L167" s="5"/>
      <c r="M167" s="5"/>
    </row>
    <row r="168" spans="1:13" s="28" customFormat="1" ht="13.5" thickBot="1">
      <c r="A168" s="3">
        <v>1150</v>
      </c>
      <c r="B168" s="3">
        <v>1150</v>
      </c>
      <c r="C168" s="3">
        <v>1249</v>
      </c>
      <c r="D168" s="3">
        <v>1249</v>
      </c>
      <c r="E168" s="3">
        <v>100</v>
      </c>
      <c r="F168" s="4">
        <v>44446</v>
      </c>
      <c r="G168" s="9" t="s">
        <v>108</v>
      </c>
      <c r="H168" s="10">
        <v>2</v>
      </c>
      <c r="I168" s="3">
        <v>1</v>
      </c>
      <c r="J168" s="1" t="s">
        <v>104</v>
      </c>
      <c r="K168" s="96" t="s">
        <v>16</v>
      </c>
      <c r="L168" s="5">
        <v>174406.14</v>
      </c>
      <c r="M168" s="5">
        <v>174406.14</v>
      </c>
    </row>
    <row r="169" spans="1:13" s="28" customFormat="1" ht="13.5" thickBot="1">
      <c r="A169" s="3"/>
      <c r="B169" s="3"/>
      <c r="C169" s="3"/>
      <c r="D169" s="3"/>
      <c r="E169" s="3"/>
      <c r="F169" s="4"/>
      <c r="G169" s="9"/>
      <c r="H169" s="10"/>
      <c r="I169" s="3"/>
      <c r="J169" s="1"/>
      <c r="K169" s="96"/>
      <c r="L169" s="86">
        <f>SUM(L167:L168)</f>
        <v>174406.14</v>
      </c>
      <c r="M169" s="86">
        <f>SUM(M167:M168)</f>
        <v>174406.14</v>
      </c>
    </row>
    <row r="170" spans="1:13" s="28" customFormat="1" ht="12.75">
      <c r="A170" s="3"/>
      <c r="B170" s="3"/>
      <c r="C170" s="3"/>
      <c r="D170" s="3"/>
      <c r="E170" s="3"/>
      <c r="F170" s="4"/>
      <c r="G170" s="9"/>
      <c r="H170" s="10"/>
      <c r="I170" s="3"/>
      <c r="J170" s="1"/>
      <c r="K170" s="96"/>
      <c r="L170" s="5"/>
      <c r="M170" s="5"/>
    </row>
    <row r="171" spans="1:13" s="28" customFormat="1" ht="12.75">
      <c r="A171" s="3"/>
      <c r="B171" s="3"/>
      <c r="C171" s="3"/>
      <c r="D171" s="3"/>
      <c r="E171" s="3"/>
      <c r="F171" s="4"/>
      <c r="G171" s="9"/>
      <c r="H171" s="10"/>
      <c r="I171" s="3"/>
      <c r="J171" s="1"/>
      <c r="K171" s="96"/>
      <c r="L171" s="5"/>
      <c r="M171" s="5"/>
    </row>
    <row r="172" spans="1:13" s="28" customFormat="1" ht="13.5" thickBot="1">
      <c r="A172" s="3">
        <v>1150</v>
      </c>
      <c r="B172" s="3">
        <v>1150</v>
      </c>
      <c r="C172" s="3">
        <v>1249</v>
      </c>
      <c r="D172" s="3">
        <v>1249</v>
      </c>
      <c r="E172" s="3">
        <v>100</v>
      </c>
      <c r="F172" s="4">
        <v>44446</v>
      </c>
      <c r="G172" s="9" t="s">
        <v>108</v>
      </c>
      <c r="H172" s="10">
        <v>2</v>
      </c>
      <c r="I172" s="3">
        <v>1</v>
      </c>
      <c r="J172" s="8" t="s">
        <v>104</v>
      </c>
      <c r="K172" s="96" t="s">
        <v>17</v>
      </c>
      <c r="L172" s="5">
        <v>27891.58</v>
      </c>
      <c r="M172" s="5">
        <v>27891.58</v>
      </c>
    </row>
    <row r="173" spans="1:13" s="28" customFormat="1" ht="13.5" thickBot="1">
      <c r="A173" s="3"/>
      <c r="B173" s="3"/>
      <c r="C173" s="3"/>
      <c r="D173" s="3"/>
      <c r="E173" s="3"/>
      <c r="F173" s="4"/>
      <c r="G173" s="9"/>
      <c r="H173" s="10"/>
      <c r="I173" s="3"/>
      <c r="J173" s="8"/>
      <c r="K173" s="96"/>
      <c r="L173" s="86">
        <f>SUM(L171:L172)</f>
        <v>27891.58</v>
      </c>
      <c r="M173" s="86">
        <f>SUM(M171:M172)</f>
        <v>27891.58</v>
      </c>
    </row>
    <row r="174" spans="1:13" s="28" customFormat="1" ht="12.75">
      <c r="A174" s="3"/>
      <c r="B174" s="3"/>
      <c r="C174" s="3"/>
      <c r="D174" s="3"/>
      <c r="E174" s="3"/>
      <c r="F174" s="4"/>
      <c r="G174" s="9"/>
      <c r="H174" s="10"/>
      <c r="I174" s="3"/>
      <c r="J174" s="8"/>
      <c r="K174" s="96"/>
      <c r="L174" s="5"/>
      <c r="M174" s="5"/>
    </row>
    <row r="175" spans="1:13" s="28" customFormat="1" ht="12.75">
      <c r="A175" s="3"/>
      <c r="B175" s="3"/>
      <c r="C175" s="3"/>
      <c r="D175" s="3"/>
      <c r="E175" s="3"/>
      <c r="F175" s="4"/>
      <c r="G175" s="9"/>
      <c r="H175" s="10"/>
      <c r="I175" s="3"/>
      <c r="J175" s="8"/>
      <c r="K175" s="96"/>
      <c r="L175" s="5"/>
      <c r="M175" s="5"/>
    </row>
    <row r="176" spans="1:13" s="28" customFormat="1" ht="13.5" thickBot="1">
      <c r="A176" s="3">
        <v>1229</v>
      </c>
      <c r="B176" s="3">
        <v>1229</v>
      </c>
      <c r="C176" s="3"/>
      <c r="D176" s="3"/>
      <c r="E176" s="3">
        <v>100</v>
      </c>
      <c r="F176" s="4" t="s">
        <v>134</v>
      </c>
      <c r="G176" s="9" t="s">
        <v>125</v>
      </c>
      <c r="H176" s="10">
        <v>2</v>
      </c>
      <c r="I176" s="3">
        <v>1</v>
      </c>
      <c r="J176" s="8" t="s">
        <v>104</v>
      </c>
      <c r="K176" s="95" t="s">
        <v>21</v>
      </c>
      <c r="L176" s="5">
        <v>11818.44</v>
      </c>
      <c r="M176" s="5"/>
    </row>
    <row r="177" spans="1:13" s="28" customFormat="1" ht="13.5" thickBot="1">
      <c r="A177" s="3"/>
      <c r="B177" s="3"/>
      <c r="C177" s="3"/>
      <c r="D177" s="3"/>
      <c r="E177" s="3"/>
      <c r="F177" s="4"/>
      <c r="G177" s="9"/>
      <c r="H177" s="10"/>
      <c r="I177" s="3"/>
      <c r="J177" s="8"/>
      <c r="K177" s="95"/>
      <c r="L177" s="86">
        <f>SUM(L175:L176)</f>
        <v>11818.44</v>
      </c>
      <c r="M177" s="86">
        <f>SUM(M175:M176)</f>
        <v>0</v>
      </c>
    </row>
    <row r="178" spans="1:13" s="28" customFormat="1" ht="12.75">
      <c r="A178" s="3"/>
      <c r="B178" s="3"/>
      <c r="C178" s="3"/>
      <c r="D178" s="3"/>
      <c r="E178" s="3"/>
      <c r="F178" s="4"/>
      <c r="G178" s="9"/>
      <c r="H178" s="10"/>
      <c r="I178" s="3"/>
      <c r="J178" s="8"/>
      <c r="K178" s="95"/>
      <c r="L178" s="5"/>
      <c r="M178" s="5"/>
    </row>
    <row r="179" spans="1:13" s="28" customFormat="1" ht="12.75">
      <c r="A179" s="3"/>
      <c r="B179" s="3"/>
      <c r="C179" s="3"/>
      <c r="D179" s="3"/>
      <c r="E179" s="3"/>
      <c r="F179" s="4"/>
      <c r="G179" s="9"/>
      <c r="H179" s="10"/>
      <c r="I179" s="3"/>
      <c r="J179" s="8"/>
      <c r="K179" s="95"/>
      <c r="L179" s="5"/>
      <c r="M179" s="5"/>
    </row>
    <row r="180" spans="1:13" s="28" customFormat="1" ht="13.5" thickBot="1">
      <c r="A180" s="3">
        <v>1229</v>
      </c>
      <c r="B180" s="3">
        <v>1229</v>
      </c>
      <c r="C180" s="3"/>
      <c r="D180" s="3"/>
      <c r="E180" s="3">
        <v>100</v>
      </c>
      <c r="F180" s="4" t="s">
        <v>134</v>
      </c>
      <c r="G180" s="9" t="s">
        <v>125</v>
      </c>
      <c r="H180" s="10">
        <v>2</v>
      </c>
      <c r="I180" s="3">
        <v>1</v>
      </c>
      <c r="J180" s="8" t="s">
        <v>104</v>
      </c>
      <c r="K180" s="95" t="s">
        <v>18</v>
      </c>
      <c r="L180" s="5">
        <v>15322.24</v>
      </c>
      <c r="M180" s="5"/>
    </row>
    <row r="181" spans="1:13" s="28" customFormat="1" ht="13.5" thickBot="1">
      <c r="A181" s="3"/>
      <c r="B181" s="3"/>
      <c r="C181" s="3"/>
      <c r="D181" s="3"/>
      <c r="E181" s="3"/>
      <c r="F181" s="4"/>
      <c r="G181" s="9"/>
      <c r="H181" s="10"/>
      <c r="I181" s="3"/>
      <c r="J181" s="8"/>
      <c r="K181" s="95"/>
      <c r="L181" s="86">
        <f>SUM(L179:L180)</f>
        <v>15322.24</v>
      </c>
      <c r="M181" s="86">
        <f>SUM(M179:M180)</f>
        <v>0</v>
      </c>
    </row>
    <row r="182" spans="1:13" s="28" customFormat="1" ht="12.75">
      <c r="A182" s="3"/>
      <c r="B182" s="3"/>
      <c r="C182" s="3"/>
      <c r="D182" s="3"/>
      <c r="E182" s="3"/>
      <c r="F182" s="4"/>
      <c r="G182" s="9"/>
      <c r="H182" s="10"/>
      <c r="I182" s="3"/>
      <c r="J182" s="8"/>
      <c r="K182" s="95"/>
      <c r="L182" s="5"/>
      <c r="M182" s="5"/>
    </row>
    <row r="183" spans="1:13" s="28" customFormat="1" ht="12.75">
      <c r="A183" s="3"/>
      <c r="B183" s="3"/>
      <c r="C183" s="3"/>
      <c r="D183" s="3"/>
      <c r="E183" s="3"/>
      <c r="F183" s="4"/>
      <c r="G183" s="9"/>
      <c r="H183" s="10"/>
      <c r="I183" s="3"/>
      <c r="J183" s="8"/>
      <c r="K183" s="95"/>
      <c r="L183" s="5"/>
      <c r="M183" s="5"/>
    </row>
    <row r="184" spans="1:13" s="28" customFormat="1" ht="13.5" thickBot="1">
      <c r="A184" s="3">
        <v>1229</v>
      </c>
      <c r="B184" s="3">
        <v>1229</v>
      </c>
      <c r="C184" s="3"/>
      <c r="D184" s="3"/>
      <c r="E184" s="3">
        <v>100</v>
      </c>
      <c r="F184" s="4" t="s">
        <v>136</v>
      </c>
      <c r="G184" s="9" t="s">
        <v>125</v>
      </c>
      <c r="H184" s="10">
        <v>2</v>
      </c>
      <c r="I184" s="3">
        <v>1</v>
      </c>
      <c r="J184" s="8" t="s">
        <v>104</v>
      </c>
      <c r="K184" s="95" t="s">
        <v>19</v>
      </c>
      <c r="L184" s="5">
        <v>3013.86</v>
      </c>
      <c r="M184" s="5"/>
    </row>
    <row r="185" spans="1:13" s="28" customFormat="1" ht="13.5" thickBot="1">
      <c r="A185" s="3"/>
      <c r="B185" s="3"/>
      <c r="C185" s="3"/>
      <c r="D185" s="3"/>
      <c r="E185" s="3"/>
      <c r="F185" s="4"/>
      <c r="G185" s="9"/>
      <c r="H185" s="10"/>
      <c r="I185" s="3"/>
      <c r="J185" s="8"/>
      <c r="K185" s="95"/>
      <c r="L185" s="86">
        <f>SUM(L183:L184)</f>
        <v>3013.86</v>
      </c>
      <c r="M185" s="86">
        <f>SUM(M183:M184)</f>
        <v>0</v>
      </c>
    </row>
    <row r="186" spans="1:13" s="28" customFormat="1" ht="12.75">
      <c r="A186" s="3"/>
      <c r="B186" s="3"/>
      <c r="C186" s="3"/>
      <c r="D186" s="3"/>
      <c r="E186" s="3"/>
      <c r="F186" s="4"/>
      <c r="G186" s="9"/>
      <c r="H186" s="10"/>
      <c r="I186" s="3"/>
      <c r="J186" s="8"/>
      <c r="K186" s="95"/>
      <c r="L186" s="5"/>
      <c r="M186" s="5"/>
    </row>
    <row r="187" spans="1:13" s="28" customFormat="1" ht="12.75">
      <c r="A187" s="3"/>
      <c r="B187" s="3"/>
      <c r="C187" s="3"/>
      <c r="D187" s="3"/>
      <c r="E187" s="3"/>
      <c r="F187" s="4"/>
      <c r="G187" s="9"/>
      <c r="H187" s="10"/>
      <c r="I187" s="3"/>
      <c r="J187" s="8"/>
      <c r="K187" s="95"/>
      <c r="L187" s="5"/>
      <c r="M187" s="5"/>
    </row>
    <row r="188" spans="1:13" s="28" customFormat="1" ht="12.75">
      <c r="A188" s="3">
        <v>1129</v>
      </c>
      <c r="B188" s="3">
        <v>1129</v>
      </c>
      <c r="C188" s="3">
        <v>1186</v>
      </c>
      <c r="D188" s="3">
        <v>1198</v>
      </c>
      <c r="E188" s="3">
        <v>100</v>
      </c>
      <c r="F188" s="4">
        <v>44415</v>
      </c>
      <c r="G188" s="1" t="s">
        <v>103</v>
      </c>
      <c r="H188" s="10">
        <v>2</v>
      </c>
      <c r="I188" s="3">
        <v>1</v>
      </c>
      <c r="J188" s="8" t="s">
        <v>104</v>
      </c>
      <c r="K188" s="95" t="s">
        <v>13</v>
      </c>
      <c r="L188" s="5">
        <v>143800.97</v>
      </c>
      <c r="M188" s="5">
        <v>143800.97</v>
      </c>
    </row>
    <row r="189" spans="1:13" s="28" customFormat="1" ht="12.75">
      <c r="A189" s="3">
        <v>1130</v>
      </c>
      <c r="B189" s="3">
        <v>1130</v>
      </c>
      <c r="C189" s="3"/>
      <c r="D189" s="3"/>
      <c r="E189" s="3">
        <v>100</v>
      </c>
      <c r="F189" s="4">
        <v>44415</v>
      </c>
      <c r="G189" s="1" t="s">
        <v>103</v>
      </c>
      <c r="H189" s="10">
        <v>2</v>
      </c>
      <c r="I189" s="3">
        <v>1</v>
      </c>
      <c r="J189" s="8" t="s">
        <v>104</v>
      </c>
      <c r="K189" s="95" t="s">
        <v>13</v>
      </c>
      <c r="L189" s="5">
        <v>49626.79</v>
      </c>
      <c r="M189" s="5"/>
    </row>
    <row r="190" spans="1:13" s="28" customFormat="1" ht="12.75">
      <c r="A190" s="3">
        <v>1131</v>
      </c>
      <c r="B190" s="3">
        <v>1131</v>
      </c>
      <c r="C190" s="3">
        <v>1190</v>
      </c>
      <c r="D190" s="3">
        <v>1201</v>
      </c>
      <c r="E190" s="3">
        <v>100</v>
      </c>
      <c r="F190" s="4">
        <v>44415</v>
      </c>
      <c r="G190" s="1" t="s">
        <v>103</v>
      </c>
      <c r="H190" s="10">
        <v>2</v>
      </c>
      <c r="I190" s="3">
        <v>1</v>
      </c>
      <c r="J190" s="1" t="s">
        <v>104</v>
      </c>
      <c r="K190" s="95" t="s">
        <v>13</v>
      </c>
      <c r="L190" s="5">
        <v>69860.901</v>
      </c>
      <c r="M190" s="5">
        <v>69860.901</v>
      </c>
    </row>
    <row r="191" spans="1:13" s="28" customFormat="1" ht="12.75">
      <c r="A191" s="3">
        <v>1132</v>
      </c>
      <c r="B191" s="3">
        <v>1132</v>
      </c>
      <c r="C191" s="3">
        <v>1192</v>
      </c>
      <c r="D191" s="3">
        <v>1202</v>
      </c>
      <c r="E191" s="3">
        <v>100</v>
      </c>
      <c r="F191" s="4">
        <v>44415</v>
      </c>
      <c r="G191" s="1" t="s">
        <v>103</v>
      </c>
      <c r="H191" s="10">
        <v>2</v>
      </c>
      <c r="I191" s="3">
        <v>1</v>
      </c>
      <c r="J191" s="1" t="s">
        <v>104</v>
      </c>
      <c r="K191" s="95" t="s">
        <v>13</v>
      </c>
      <c r="L191" s="5">
        <v>2082.14</v>
      </c>
      <c r="M191" s="5">
        <v>2082.14</v>
      </c>
    </row>
    <row r="192" spans="1:13" s="28" customFormat="1" ht="13.5" thickBot="1">
      <c r="A192" s="3">
        <v>1179</v>
      </c>
      <c r="B192" s="3">
        <v>1179</v>
      </c>
      <c r="C192" s="3"/>
      <c r="D192" s="3"/>
      <c r="E192" s="3">
        <v>100</v>
      </c>
      <c r="F192" s="4" t="s">
        <v>118</v>
      </c>
      <c r="G192" s="1" t="s">
        <v>103</v>
      </c>
      <c r="H192" s="10">
        <v>2</v>
      </c>
      <c r="I192" s="3">
        <v>1</v>
      </c>
      <c r="J192" s="1" t="s">
        <v>104</v>
      </c>
      <c r="K192" s="95" t="s">
        <v>13</v>
      </c>
      <c r="L192" s="5">
        <v>98281.7</v>
      </c>
      <c r="M192" s="5"/>
    </row>
    <row r="193" spans="1:13" s="28" customFormat="1" ht="13.5" thickBot="1">
      <c r="A193" s="3"/>
      <c r="B193" s="3"/>
      <c r="C193" s="3"/>
      <c r="D193" s="3"/>
      <c r="E193" s="3"/>
      <c r="F193" s="4"/>
      <c r="G193" s="1"/>
      <c r="H193" s="10"/>
      <c r="I193" s="3"/>
      <c r="J193" s="1"/>
      <c r="K193" s="95"/>
      <c r="L193" s="86">
        <f>SUM(L188:L192)</f>
        <v>363652.50100000005</v>
      </c>
      <c r="M193" s="86">
        <f>SUM(M188:M192)</f>
        <v>215744.011</v>
      </c>
    </row>
    <row r="194" spans="1:13" s="28" customFormat="1" ht="12.75">
      <c r="A194" s="3"/>
      <c r="B194" s="3"/>
      <c r="C194" s="3"/>
      <c r="D194" s="3"/>
      <c r="E194" s="3"/>
      <c r="F194" s="4"/>
      <c r="G194" s="1"/>
      <c r="H194" s="10"/>
      <c r="I194" s="3"/>
      <c r="J194" s="1"/>
      <c r="K194" s="95"/>
      <c r="L194" s="5"/>
      <c r="M194" s="5"/>
    </row>
    <row r="195" spans="1:13" s="28" customFormat="1" ht="12.75">
      <c r="A195" s="3"/>
      <c r="B195" s="3"/>
      <c r="C195" s="3"/>
      <c r="D195" s="3"/>
      <c r="E195" s="3"/>
      <c r="F195" s="4"/>
      <c r="G195" s="1"/>
      <c r="H195" s="10"/>
      <c r="I195" s="3"/>
      <c r="J195" s="1"/>
      <c r="K195" s="95"/>
      <c r="L195" s="5"/>
      <c r="M195" s="5"/>
    </row>
    <row r="196" spans="1:13" s="28" customFormat="1" ht="13.5" thickBot="1">
      <c r="A196" s="3">
        <v>1134</v>
      </c>
      <c r="B196" s="3">
        <v>1134</v>
      </c>
      <c r="C196" s="3">
        <v>1194</v>
      </c>
      <c r="D196" s="3">
        <v>1204</v>
      </c>
      <c r="E196" s="3">
        <v>100</v>
      </c>
      <c r="F196" s="4">
        <v>44415</v>
      </c>
      <c r="G196" s="1" t="s">
        <v>106</v>
      </c>
      <c r="H196" s="10">
        <v>2</v>
      </c>
      <c r="I196" s="3">
        <v>1</v>
      </c>
      <c r="J196" s="1" t="s">
        <v>104</v>
      </c>
      <c r="K196" s="95" t="s">
        <v>58</v>
      </c>
      <c r="L196" s="5">
        <v>1206</v>
      </c>
      <c r="M196" s="5">
        <v>1206</v>
      </c>
    </row>
    <row r="197" spans="1:13" s="28" customFormat="1" ht="13.5" thickBot="1">
      <c r="A197" s="3"/>
      <c r="B197" s="3"/>
      <c r="C197" s="3"/>
      <c r="D197" s="3"/>
      <c r="E197" s="3"/>
      <c r="F197" s="4"/>
      <c r="G197" s="1"/>
      <c r="H197" s="10"/>
      <c r="I197" s="3"/>
      <c r="J197" s="1"/>
      <c r="K197" s="95"/>
      <c r="L197" s="86">
        <f>SUM(L195:L196)</f>
        <v>1206</v>
      </c>
      <c r="M197" s="86">
        <f>SUM(M195:M196)</f>
        <v>1206</v>
      </c>
    </row>
    <row r="198" spans="1:13" s="28" customFormat="1" ht="12.75">
      <c r="A198" s="3"/>
      <c r="B198" s="3"/>
      <c r="C198" s="3"/>
      <c r="D198" s="3"/>
      <c r="E198" s="3"/>
      <c r="F198" s="4"/>
      <c r="G198" s="1"/>
      <c r="H198" s="10"/>
      <c r="I198" s="3"/>
      <c r="J198" s="1"/>
      <c r="K198" s="95"/>
      <c r="L198" s="5"/>
      <c r="M198" s="5"/>
    </row>
    <row r="199" spans="1:13" s="28" customFormat="1" ht="12.75">
      <c r="A199" s="3"/>
      <c r="B199" s="3"/>
      <c r="C199" s="3"/>
      <c r="D199" s="3"/>
      <c r="E199" s="3"/>
      <c r="F199" s="4"/>
      <c r="G199" s="1"/>
      <c r="H199" s="10"/>
      <c r="I199" s="3"/>
      <c r="J199" s="1"/>
      <c r="K199" s="95"/>
      <c r="L199" s="5"/>
      <c r="M199" s="5"/>
    </row>
    <row r="200" spans="1:13" s="28" customFormat="1" ht="13.5" thickBot="1">
      <c r="A200" s="3">
        <v>1252</v>
      </c>
      <c r="B200" s="3">
        <v>1303</v>
      </c>
      <c r="C200" s="3"/>
      <c r="D200" s="3"/>
      <c r="E200" s="3">
        <v>100</v>
      </c>
      <c r="F200" s="4" t="s">
        <v>136</v>
      </c>
      <c r="G200" s="9" t="s">
        <v>133</v>
      </c>
      <c r="H200" s="10">
        <v>2</v>
      </c>
      <c r="I200" s="3">
        <v>1</v>
      </c>
      <c r="J200" s="8" t="s">
        <v>104</v>
      </c>
      <c r="K200" s="95" t="s">
        <v>41</v>
      </c>
      <c r="L200" s="5">
        <v>16189.61</v>
      </c>
      <c r="M200" s="5"/>
    </row>
    <row r="201" spans="1:13" s="28" customFormat="1" ht="13.5" thickBot="1">
      <c r="A201" s="3"/>
      <c r="B201" s="3"/>
      <c r="C201" s="3"/>
      <c r="D201" s="3"/>
      <c r="E201" s="3"/>
      <c r="F201" s="4"/>
      <c r="G201" s="9"/>
      <c r="H201" s="10"/>
      <c r="I201" s="3"/>
      <c r="J201" s="8"/>
      <c r="K201" s="95"/>
      <c r="L201" s="86">
        <f>SUM(L199:L200)</f>
        <v>16189.61</v>
      </c>
      <c r="M201" s="86">
        <f>SUM(M199:M200)</f>
        <v>0</v>
      </c>
    </row>
    <row r="202" spans="1:13" s="28" customFormat="1" ht="12.75">
      <c r="A202" s="3"/>
      <c r="B202" s="3"/>
      <c r="C202" s="3"/>
      <c r="D202" s="3"/>
      <c r="E202" s="3"/>
      <c r="F202" s="4"/>
      <c r="G202" s="9"/>
      <c r="H202" s="10"/>
      <c r="I202" s="3"/>
      <c r="J202" s="8"/>
      <c r="K202" s="95"/>
      <c r="L202" s="5"/>
      <c r="M202" s="5"/>
    </row>
    <row r="203" spans="1:13" s="28" customFormat="1" ht="12.75">
      <c r="A203" s="3"/>
      <c r="B203" s="3"/>
      <c r="C203" s="3"/>
      <c r="D203" s="3"/>
      <c r="E203" s="3"/>
      <c r="F203" s="4"/>
      <c r="G203" s="9"/>
      <c r="H203" s="10"/>
      <c r="I203" s="3"/>
      <c r="J203" s="8"/>
      <c r="K203" s="95"/>
      <c r="L203" s="5"/>
      <c r="M203" s="5"/>
    </row>
    <row r="204" spans="1:13" s="28" customFormat="1" ht="13.5" thickBot="1">
      <c r="A204" s="3">
        <v>701</v>
      </c>
      <c r="B204" s="3">
        <v>1100</v>
      </c>
      <c r="C204" s="3">
        <v>1163</v>
      </c>
      <c r="D204" s="3">
        <v>1168</v>
      </c>
      <c r="E204" s="3">
        <v>100</v>
      </c>
      <c r="F204" s="4" t="s">
        <v>148</v>
      </c>
      <c r="G204" s="1" t="s">
        <v>154</v>
      </c>
      <c r="H204" s="10">
        <v>2</v>
      </c>
      <c r="I204" s="3">
        <v>1</v>
      </c>
      <c r="J204" s="8" t="s">
        <v>104</v>
      </c>
      <c r="K204" s="96" t="s">
        <v>165</v>
      </c>
      <c r="L204" s="5">
        <v>94864.65</v>
      </c>
      <c r="M204" s="5">
        <v>94864.65</v>
      </c>
    </row>
    <row r="205" spans="1:13" s="28" customFormat="1" ht="13.5" thickBot="1">
      <c r="A205" s="3"/>
      <c r="B205" s="3"/>
      <c r="C205" s="3"/>
      <c r="D205" s="3"/>
      <c r="E205" s="3"/>
      <c r="F205" s="4"/>
      <c r="G205" s="1"/>
      <c r="H205" s="10"/>
      <c r="I205" s="3"/>
      <c r="J205" s="8"/>
      <c r="K205" s="96"/>
      <c r="L205" s="86">
        <f>SUM(L203:L204)</f>
        <v>94864.65</v>
      </c>
      <c r="M205" s="86">
        <f>SUM(M203:M204)</f>
        <v>94864.65</v>
      </c>
    </row>
    <row r="206" spans="1:13" s="28" customFormat="1" ht="12.75">
      <c r="A206" s="3"/>
      <c r="B206" s="3"/>
      <c r="C206" s="3"/>
      <c r="D206" s="3"/>
      <c r="E206" s="3"/>
      <c r="F206" s="4"/>
      <c r="G206" s="1"/>
      <c r="H206" s="10"/>
      <c r="I206" s="3"/>
      <c r="J206" s="8"/>
      <c r="K206" s="96"/>
      <c r="L206" s="5"/>
      <c r="M206" s="5"/>
    </row>
    <row r="207" spans="1:13" s="28" customFormat="1" ht="12.75">
      <c r="A207" s="3"/>
      <c r="B207" s="3"/>
      <c r="C207" s="3"/>
      <c r="D207" s="3"/>
      <c r="E207" s="3"/>
      <c r="F207" s="4"/>
      <c r="G207" s="1"/>
      <c r="H207" s="10"/>
      <c r="I207" s="3"/>
      <c r="J207" s="8"/>
      <c r="K207" s="96"/>
      <c r="L207" s="5"/>
      <c r="M207" s="5"/>
    </row>
    <row r="208" spans="1:13" s="28" customFormat="1" ht="13.5" thickBot="1">
      <c r="A208" s="3">
        <v>1175</v>
      </c>
      <c r="B208" s="3">
        <v>1237</v>
      </c>
      <c r="C208" s="3"/>
      <c r="D208" s="3"/>
      <c r="E208" s="3">
        <v>100</v>
      </c>
      <c r="F208" s="4" t="s">
        <v>118</v>
      </c>
      <c r="G208" s="1" t="s">
        <v>119</v>
      </c>
      <c r="H208" s="10">
        <v>2</v>
      </c>
      <c r="I208" s="3">
        <v>1</v>
      </c>
      <c r="J208" s="1" t="s">
        <v>104</v>
      </c>
      <c r="K208" s="95" t="s">
        <v>120</v>
      </c>
      <c r="L208" s="5">
        <v>396850</v>
      </c>
      <c r="M208" s="5"/>
    </row>
    <row r="209" spans="1:13" s="28" customFormat="1" ht="13.5" thickBot="1">
      <c r="A209" s="3"/>
      <c r="B209" s="3"/>
      <c r="C209" s="3"/>
      <c r="D209" s="3"/>
      <c r="E209" s="3"/>
      <c r="F209" s="4"/>
      <c r="G209" s="1"/>
      <c r="H209" s="10"/>
      <c r="I209" s="3"/>
      <c r="J209" s="8"/>
      <c r="K209" s="96"/>
      <c r="L209" s="86">
        <f>SUM(L207:L208)</f>
        <v>396850</v>
      </c>
      <c r="M209" s="86">
        <f>SUM(M207:M208)</f>
        <v>0</v>
      </c>
    </row>
    <row r="210" spans="1:13" s="28" customFormat="1" ht="13.5" thickBot="1">
      <c r="A210" s="3"/>
      <c r="B210" s="3"/>
      <c r="C210" s="3"/>
      <c r="D210" s="3"/>
      <c r="E210" s="3"/>
      <c r="F210" s="4"/>
      <c r="G210" s="1"/>
      <c r="H210" s="10"/>
      <c r="I210" s="3"/>
      <c r="J210" s="8"/>
      <c r="K210" s="96"/>
      <c r="L210" s="5"/>
      <c r="M210" s="5"/>
    </row>
    <row r="211" spans="1:13" s="28" customFormat="1" ht="15" thickBot="1">
      <c r="A211" s="3"/>
      <c r="B211" s="3"/>
      <c r="C211" s="3"/>
      <c r="D211" s="3"/>
      <c r="E211" s="3"/>
      <c r="F211" s="4"/>
      <c r="G211" s="1"/>
      <c r="H211" s="10"/>
      <c r="I211" s="3"/>
      <c r="J211" s="1" t="s">
        <v>168</v>
      </c>
      <c r="K211" s="96"/>
      <c r="L211" s="88">
        <f>L209+L205+L201+L197+L193+L185+L181+L177+L173+L169+L165+L161+L157</f>
        <v>3925800.191</v>
      </c>
      <c r="M211" s="88">
        <f>M209+M205+M201+M197+M193+M185+M181+M177+M173+M169+M165+M161+M157</f>
        <v>3334697.551</v>
      </c>
    </row>
    <row r="212" spans="1:13" s="28" customFormat="1" ht="13.5" thickBot="1">
      <c r="A212" s="3"/>
      <c r="B212" s="3"/>
      <c r="C212" s="3"/>
      <c r="D212" s="3"/>
      <c r="E212" s="3"/>
      <c r="F212" s="4"/>
      <c r="G212" s="1"/>
      <c r="H212" s="10"/>
      <c r="I212" s="3"/>
      <c r="J212" s="8"/>
      <c r="K212" s="96"/>
      <c r="L212" s="5"/>
      <c r="M212" s="5"/>
    </row>
    <row r="213" spans="1:14" ht="13.5" thickBot="1">
      <c r="A213" s="45" t="s">
        <v>5</v>
      </c>
      <c r="B213" s="46" t="s">
        <v>8</v>
      </c>
      <c r="C213" s="47" t="s">
        <v>9</v>
      </c>
      <c r="D213" s="47" t="s">
        <v>6</v>
      </c>
      <c r="E213" s="47" t="s">
        <v>7</v>
      </c>
      <c r="F213" s="47" t="s">
        <v>2</v>
      </c>
      <c r="G213" s="47" t="s">
        <v>10</v>
      </c>
      <c r="H213" s="47" t="s">
        <v>31</v>
      </c>
      <c r="I213" s="47" t="s">
        <v>26</v>
      </c>
      <c r="J213" s="47" t="s">
        <v>1</v>
      </c>
      <c r="K213" s="47" t="s">
        <v>3</v>
      </c>
      <c r="L213" s="48" t="s">
        <v>8</v>
      </c>
      <c r="M213" s="49" t="s">
        <v>4</v>
      </c>
      <c r="N213"/>
    </row>
    <row r="214" spans="1:13" s="28" customFormat="1" ht="13.5" thickBot="1">
      <c r="A214" s="3">
        <v>1150</v>
      </c>
      <c r="B214" s="3">
        <v>1150</v>
      </c>
      <c r="C214" s="3">
        <v>1249</v>
      </c>
      <c r="D214" s="3">
        <v>1249</v>
      </c>
      <c r="E214" s="3">
        <v>100</v>
      </c>
      <c r="F214" s="4">
        <v>44446</v>
      </c>
      <c r="G214" s="1" t="s">
        <v>108</v>
      </c>
      <c r="H214" s="10">
        <v>1</v>
      </c>
      <c r="I214" s="3">
        <v>4</v>
      </c>
      <c r="J214" s="1" t="s">
        <v>111</v>
      </c>
      <c r="K214" s="95" t="s">
        <v>14</v>
      </c>
      <c r="L214" s="5">
        <v>321236.94</v>
      </c>
      <c r="M214" s="5">
        <v>321236.94</v>
      </c>
    </row>
    <row r="215" spans="1:13" s="28" customFormat="1" ht="13.5" thickBot="1">
      <c r="A215" s="3"/>
      <c r="B215" s="3"/>
      <c r="C215" s="3"/>
      <c r="D215" s="3"/>
      <c r="E215" s="3"/>
      <c r="F215" s="4"/>
      <c r="G215" s="1"/>
      <c r="H215" s="10"/>
      <c r="I215" s="3"/>
      <c r="J215" s="1"/>
      <c r="K215" s="95"/>
      <c r="L215" s="86">
        <f>SUM(L213:L214)</f>
        <v>321236.94</v>
      </c>
      <c r="M215" s="86">
        <f>SUM(M213:M214)</f>
        <v>321236.94</v>
      </c>
    </row>
    <row r="216" spans="1:13" s="28" customFormat="1" ht="12.75">
      <c r="A216" s="3"/>
      <c r="B216" s="3"/>
      <c r="C216" s="3"/>
      <c r="D216" s="3"/>
      <c r="E216" s="3"/>
      <c r="F216" s="4"/>
      <c r="G216" s="1"/>
      <c r="H216" s="10"/>
      <c r="I216" s="3"/>
      <c r="J216" s="1"/>
      <c r="K216" s="95"/>
      <c r="L216" s="5"/>
      <c r="M216" s="5"/>
    </row>
    <row r="217" spans="1:13" s="28" customFormat="1" ht="12.75">
      <c r="A217" s="3"/>
      <c r="B217" s="3"/>
      <c r="C217" s="3"/>
      <c r="D217" s="3"/>
      <c r="E217" s="3"/>
      <c r="F217" s="4"/>
      <c r="G217" s="1"/>
      <c r="H217" s="10"/>
      <c r="I217" s="3"/>
      <c r="J217" s="1"/>
      <c r="K217" s="95"/>
      <c r="L217" s="5"/>
      <c r="M217" s="5"/>
    </row>
    <row r="218" spans="1:13" s="28" customFormat="1" ht="13.5" thickBot="1">
      <c r="A218" s="3">
        <v>1141</v>
      </c>
      <c r="B218" s="3">
        <v>1141</v>
      </c>
      <c r="C218" s="3">
        <v>1247</v>
      </c>
      <c r="D218" s="3">
        <v>1248</v>
      </c>
      <c r="E218" s="3">
        <v>100</v>
      </c>
      <c r="F218" s="4">
        <v>44446</v>
      </c>
      <c r="G218" s="1" t="s">
        <v>108</v>
      </c>
      <c r="H218" s="10">
        <v>1</v>
      </c>
      <c r="I218" s="3">
        <v>4</v>
      </c>
      <c r="J218" s="1" t="s">
        <v>111</v>
      </c>
      <c r="K218" s="95" t="s">
        <v>46</v>
      </c>
      <c r="L218" s="5">
        <v>45000</v>
      </c>
      <c r="M218" s="5">
        <v>45000</v>
      </c>
    </row>
    <row r="219" spans="1:13" s="28" customFormat="1" ht="13.5" thickBot="1">
      <c r="A219" s="3"/>
      <c r="B219" s="3"/>
      <c r="C219" s="3"/>
      <c r="D219" s="3"/>
      <c r="E219" s="3"/>
      <c r="F219" s="4"/>
      <c r="G219" s="1"/>
      <c r="H219" s="10"/>
      <c r="I219" s="3"/>
      <c r="J219" s="1"/>
      <c r="K219" s="95"/>
      <c r="L219" s="86">
        <f>SUM(L217:L218)</f>
        <v>45000</v>
      </c>
      <c r="M219" s="86">
        <f>SUM(M217:M218)</f>
        <v>45000</v>
      </c>
    </row>
    <row r="220" spans="1:13" s="28" customFormat="1" ht="12.75">
      <c r="A220" s="3"/>
      <c r="B220" s="3"/>
      <c r="C220" s="3"/>
      <c r="D220" s="3"/>
      <c r="E220" s="3"/>
      <c r="F220" s="4"/>
      <c r="G220" s="1"/>
      <c r="H220" s="10"/>
      <c r="I220" s="3"/>
      <c r="J220" s="1"/>
      <c r="K220" s="95"/>
      <c r="L220" s="5"/>
      <c r="M220" s="5"/>
    </row>
    <row r="221" spans="1:13" s="28" customFormat="1" ht="12.75">
      <c r="A221" s="3"/>
      <c r="B221" s="3"/>
      <c r="C221" s="3"/>
      <c r="D221" s="3"/>
      <c r="E221" s="3"/>
      <c r="F221" s="4"/>
      <c r="G221" s="1"/>
      <c r="H221" s="10"/>
      <c r="I221" s="3"/>
      <c r="J221" s="1"/>
      <c r="K221" s="95"/>
      <c r="L221" s="5"/>
      <c r="M221" s="5"/>
    </row>
    <row r="222" spans="1:13" s="28" customFormat="1" ht="12.75">
      <c r="A222" s="3">
        <v>1141</v>
      </c>
      <c r="B222" s="3">
        <v>1141</v>
      </c>
      <c r="C222" s="3">
        <v>1247</v>
      </c>
      <c r="D222" s="3">
        <v>1248</v>
      </c>
      <c r="E222" s="3">
        <v>100</v>
      </c>
      <c r="F222" s="4">
        <v>44446</v>
      </c>
      <c r="G222" s="1" t="s">
        <v>108</v>
      </c>
      <c r="H222" s="10">
        <v>1</v>
      </c>
      <c r="I222" s="3">
        <v>4</v>
      </c>
      <c r="J222" s="1" t="s">
        <v>111</v>
      </c>
      <c r="K222" s="95" t="s">
        <v>15</v>
      </c>
      <c r="L222" s="5">
        <v>3190.5</v>
      </c>
      <c r="M222" s="5">
        <v>3190.5</v>
      </c>
    </row>
    <row r="223" spans="1:13" s="28" customFormat="1" ht="13.5" thickBot="1">
      <c r="A223" s="3">
        <v>1150</v>
      </c>
      <c r="B223" s="3">
        <v>1150</v>
      </c>
      <c r="C223" s="3">
        <v>1249</v>
      </c>
      <c r="D223" s="3">
        <v>1249</v>
      </c>
      <c r="E223" s="3">
        <v>100</v>
      </c>
      <c r="F223" s="4">
        <v>44446</v>
      </c>
      <c r="G223" s="1" t="s">
        <v>108</v>
      </c>
      <c r="H223" s="10">
        <v>1</v>
      </c>
      <c r="I223" s="3">
        <v>4</v>
      </c>
      <c r="J223" s="1" t="s">
        <v>111</v>
      </c>
      <c r="K223" s="95" t="s">
        <v>15</v>
      </c>
      <c r="L223" s="5">
        <v>22775.72</v>
      </c>
      <c r="M223" s="5">
        <v>22775.72</v>
      </c>
    </row>
    <row r="224" spans="1:13" s="28" customFormat="1" ht="13.5" thickBot="1">
      <c r="A224" s="3"/>
      <c r="B224" s="3"/>
      <c r="C224" s="3"/>
      <c r="D224" s="3"/>
      <c r="E224" s="3"/>
      <c r="F224" s="4"/>
      <c r="G224" s="1"/>
      <c r="H224" s="10"/>
      <c r="I224" s="3"/>
      <c r="J224" s="1"/>
      <c r="K224" s="95"/>
      <c r="L224" s="86">
        <f>SUM(L222:L223)</f>
        <v>25966.22</v>
      </c>
      <c r="M224" s="86">
        <f>SUM(M222:M223)</f>
        <v>25966.22</v>
      </c>
    </row>
    <row r="225" spans="1:13" s="28" customFormat="1" ht="12.75">
      <c r="A225" s="3"/>
      <c r="B225" s="3"/>
      <c r="C225" s="3"/>
      <c r="D225" s="3"/>
      <c r="E225" s="3"/>
      <c r="F225" s="4"/>
      <c r="G225" s="1"/>
      <c r="H225" s="10"/>
      <c r="I225" s="3"/>
      <c r="J225" s="1"/>
      <c r="K225" s="95"/>
      <c r="L225" s="5"/>
      <c r="M225" s="5"/>
    </row>
    <row r="226" spans="1:13" s="28" customFormat="1" ht="12.75">
      <c r="A226" s="3"/>
      <c r="B226" s="3"/>
      <c r="C226" s="3"/>
      <c r="D226" s="3"/>
      <c r="E226" s="3"/>
      <c r="F226" s="4"/>
      <c r="G226" s="1"/>
      <c r="H226" s="10"/>
      <c r="I226" s="3"/>
      <c r="J226" s="1"/>
      <c r="K226" s="95"/>
      <c r="L226" s="5"/>
      <c r="M226" s="5"/>
    </row>
    <row r="227" spans="1:13" s="28" customFormat="1" ht="12.75">
      <c r="A227" s="3">
        <v>1141</v>
      </c>
      <c r="B227" s="3">
        <v>1141</v>
      </c>
      <c r="C227" s="3">
        <v>1247</v>
      </c>
      <c r="D227" s="3">
        <v>1248</v>
      </c>
      <c r="E227" s="3">
        <v>100</v>
      </c>
      <c r="F227" s="4">
        <v>44446</v>
      </c>
      <c r="G227" s="1" t="s">
        <v>108</v>
      </c>
      <c r="H227" s="10">
        <v>1</v>
      </c>
      <c r="I227" s="3">
        <v>4</v>
      </c>
      <c r="J227" s="1" t="s">
        <v>111</v>
      </c>
      <c r="K227" s="95" t="s">
        <v>16</v>
      </c>
      <c r="L227" s="5">
        <v>3195</v>
      </c>
      <c r="M227" s="5">
        <v>3195</v>
      </c>
    </row>
    <row r="228" spans="1:13" s="28" customFormat="1" ht="13.5" thickBot="1">
      <c r="A228" s="3">
        <v>1150</v>
      </c>
      <c r="B228" s="3">
        <v>1150</v>
      </c>
      <c r="C228" s="3">
        <v>1249</v>
      </c>
      <c r="D228" s="3">
        <v>1249</v>
      </c>
      <c r="E228" s="3">
        <v>100</v>
      </c>
      <c r="F228" s="4">
        <v>44446</v>
      </c>
      <c r="G228" s="1" t="s">
        <v>108</v>
      </c>
      <c r="H228" s="10">
        <v>1</v>
      </c>
      <c r="I228" s="3">
        <v>4</v>
      </c>
      <c r="J228" s="1" t="s">
        <v>111</v>
      </c>
      <c r="K228" s="95" t="s">
        <v>16</v>
      </c>
      <c r="L228" s="5">
        <v>22807.83</v>
      </c>
      <c r="M228" s="5">
        <v>22807.83</v>
      </c>
    </row>
    <row r="229" spans="1:13" s="28" customFormat="1" ht="13.5" thickBot="1">
      <c r="A229" s="3"/>
      <c r="B229" s="3"/>
      <c r="C229" s="3"/>
      <c r="D229" s="3"/>
      <c r="E229" s="3"/>
      <c r="F229" s="4"/>
      <c r="G229" s="1"/>
      <c r="H229" s="10"/>
      <c r="I229" s="3"/>
      <c r="J229" s="1"/>
      <c r="K229" s="95"/>
      <c r="L229" s="86">
        <f>SUM(L227:L228)</f>
        <v>26002.83</v>
      </c>
      <c r="M229" s="86">
        <f>SUM(M227:M228)</f>
        <v>26002.83</v>
      </c>
    </row>
    <row r="230" spans="1:13" s="28" customFormat="1" ht="12.75">
      <c r="A230" s="3"/>
      <c r="B230" s="3"/>
      <c r="C230" s="3"/>
      <c r="D230" s="3"/>
      <c r="E230" s="3"/>
      <c r="F230" s="4"/>
      <c r="G230" s="1"/>
      <c r="H230" s="10"/>
      <c r="I230" s="3"/>
      <c r="J230" s="1"/>
      <c r="K230" s="95"/>
      <c r="L230" s="5"/>
      <c r="M230" s="5"/>
    </row>
    <row r="231" spans="1:13" s="28" customFormat="1" ht="12.75">
      <c r="A231" s="3"/>
      <c r="B231" s="3"/>
      <c r="C231" s="3"/>
      <c r="D231" s="3"/>
      <c r="E231" s="3"/>
      <c r="F231" s="4"/>
      <c r="G231" s="1"/>
      <c r="H231" s="10"/>
      <c r="I231" s="3"/>
      <c r="J231" s="1"/>
      <c r="K231" s="95"/>
      <c r="L231" s="5"/>
      <c r="M231" s="5"/>
    </row>
    <row r="232" spans="1:13" s="28" customFormat="1" ht="12.75">
      <c r="A232" s="3">
        <v>1141</v>
      </c>
      <c r="B232" s="3">
        <v>1141</v>
      </c>
      <c r="C232" s="3">
        <v>1247</v>
      </c>
      <c r="D232" s="3">
        <v>1248</v>
      </c>
      <c r="E232" s="3">
        <v>100</v>
      </c>
      <c r="F232" s="4">
        <v>44446</v>
      </c>
      <c r="G232" s="1" t="s">
        <v>112</v>
      </c>
      <c r="H232" s="10">
        <v>1</v>
      </c>
      <c r="I232" s="3">
        <v>4</v>
      </c>
      <c r="J232" s="1" t="s">
        <v>111</v>
      </c>
      <c r="K232" s="95" t="s">
        <v>17</v>
      </c>
      <c r="L232" s="5">
        <v>517.5</v>
      </c>
      <c r="M232" s="5">
        <v>517.5</v>
      </c>
    </row>
    <row r="233" spans="1:13" s="28" customFormat="1" ht="13.5" thickBot="1">
      <c r="A233" s="3">
        <v>1150</v>
      </c>
      <c r="B233" s="3">
        <v>1150</v>
      </c>
      <c r="C233" s="3">
        <v>1249</v>
      </c>
      <c r="D233" s="3">
        <v>1249</v>
      </c>
      <c r="E233" s="3">
        <v>100</v>
      </c>
      <c r="F233" s="4">
        <v>44446</v>
      </c>
      <c r="G233" s="1" t="s">
        <v>108</v>
      </c>
      <c r="H233" s="10">
        <v>1</v>
      </c>
      <c r="I233" s="3">
        <v>4</v>
      </c>
      <c r="J233" s="1" t="s">
        <v>111</v>
      </c>
      <c r="K233" s="95" t="s">
        <v>17</v>
      </c>
      <c r="L233" s="5">
        <v>3694.23</v>
      </c>
      <c r="M233" s="5">
        <v>3694.23</v>
      </c>
    </row>
    <row r="234" spans="1:13" s="28" customFormat="1" ht="13.5" thickBot="1">
      <c r="A234" s="3"/>
      <c r="B234" s="3"/>
      <c r="C234" s="3"/>
      <c r="D234" s="3"/>
      <c r="E234" s="3"/>
      <c r="F234" s="4"/>
      <c r="G234" s="1"/>
      <c r="H234" s="10"/>
      <c r="I234" s="3"/>
      <c r="J234" s="1"/>
      <c r="K234" s="95"/>
      <c r="L234" s="86">
        <f>SUM(L232:L233)</f>
        <v>4211.73</v>
      </c>
      <c r="M234" s="86">
        <f>SUM(M232:M233)</f>
        <v>4211.73</v>
      </c>
    </row>
    <row r="235" spans="1:13" s="28" customFormat="1" ht="13.5" thickBot="1">
      <c r="A235" s="3"/>
      <c r="B235" s="3"/>
      <c r="C235" s="3"/>
      <c r="D235" s="3"/>
      <c r="E235" s="3"/>
      <c r="F235" s="4"/>
      <c r="G235" s="1"/>
      <c r="H235" s="10"/>
      <c r="I235" s="3"/>
      <c r="J235" s="1"/>
      <c r="K235" s="95"/>
      <c r="L235" s="5"/>
      <c r="M235" s="5"/>
    </row>
    <row r="236" spans="1:13" s="28" customFormat="1" ht="15" thickBot="1">
      <c r="A236" s="3"/>
      <c r="B236" s="3"/>
      <c r="C236" s="3"/>
      <c r="D236" s="3"/>
      <c r="E236" s="3"/>
      <c r="F236" s="4"/>
      <c r="G236" s="1"/>
      <c r="H236" s="10"/>
      <c r="I236" s="3"/>
      <c r="J236" s="1" t="s">
        <v>169</v>
      </c>
      <c r="K236" s="95"/>
      <c r="L236" s="91">
        <f>L234+L229+L224+L219+L215</f>
        <v>422417.72</v>
      </c>
      <c r="M236" s="91">
        <f>M234+M229+M224+M219+M215</f>
        <v>422417.72</v>
      </c>
    </row>
    <row r="237" spans="1:13" s="28" customFormat="1" ht="13.5" thickBot="1">
      <c r="A237" s="3"/>
      <c r="B237" s="3"/>
      <c r="C237" s="3"/>
      <c r="D237" s="3"/>
      <c r="E237" s="3"/>
      <c r="F237" s="4"/>
      <c r="G237" s="1"/>
      <c r="H237" s="10"/>
      <c r="I237" s="3"/>
      <c r="J237" s="1"/>
      <c r="K237" s="95"/>
      <c r="L237" s="5"/>
      <c r="M237" s="5"/>
    </row>
    <row r="238" spans="1:14" ht="13.5" thickBot="1">
      <c r="A238" s="45" t="s">
        <v>5</v>
      </c>
      <c r="B238" s="46" t="s">
        <v>8</v>
      </c>
      <c r="C238" s="47" t="s">
        <v>9</v>
      </c>
      <c r="D238" s="47" t="s">
        <v>6</v>
      </c>
      <c r="E238" s="47" t="s">
        <v>7</v>
      </c>
      <c r="F238" s="47" t="s">
        <v>2</v>
      </c>
      <c r="G238" s="47" t="s">
        <v>10</v>
      </c>
      <c r="H238" s="47" t="s">
        <v>31</v>
      </c>
      <c r="I238" s="47" t="s">
        <v>26</v>
      </c>
      <c r="J238" s="47" t="s">
        <v>1</v>
      </c>
      <c r="K238" s="47" t="s">
        <v>3</v>
      </c>
      <c r="L238" s="48" t="s">
        <v>8</v>
      </c>
      <c r="M238" s="49" t="s">
        <v>4</v>
      </c>
      <c r="N238"/>
    </row>
    <row r="239" spans="1:13" s="28" customFormat="1" ht="12.75">
      <c r="A239" s="3">
        <v>1150</v>
      </c>
      <c r="B239" s="3">
        <v>1150</v>
      </c>
      <c r="C239" s="3">
        <v>1249</v>
      </c>
      <c r="D239" s="3">
        <v>1249</v>
      </c>
      <c r="E239" s="3">
        <v>100</v>
      </c>
      <c r="F239" s="4">
        <v>44446</v>
      </c>
      <c r="G239" s="1" t="s">
        <v>108</v>
      </c>
      <c r="H239" s="10">
        <v>1</v>
      </c>
      <c r="I239" s="3">
        <v>3</v>
      </c>
      <c r="J239" s="8" t="s">
        <v>115</v>
      </c>
      <c r="K239" s="95" t="s">
        <v>14</v>
      </c>
      <c r="L239" s="5">
        <v>3010129.94</v>
      </c>
      <c r="M239" s="5">
        <v>3010129.94</v>
      </c>
    </row>
    <row r="240" spans="1:13" s="28" customFormat="1" ht="13.5" thickBot="1">
      <c r="A240" s="3">
        <v>1164</v>
      </c>
      <c r="B240" s="3">
        <v>1164</v>
      </c>
      <c r="C240" s="3"/>
      <c r="D240" s="3"/>
      <c r="E240" s="3">
        <v>100</v>
      </c>
      <c r="F240" s="4" t="s">
        <v>116</v>
      </c>
      <c r="G240" s="1" t="s">
        <v>117</v>
      </c>
      <c r="H240" s="10">
        <v>1</v>
      </c>
      <c r="I240" s="3">
        <v>3</v>
      </c>
      <c r="J240" s="1" t="s">
        <v>115</v>
      </c>
      <c r="K240" s="95" t="s">
        <v>14</v>
      </c>
      <c r="L240" s="5">
        <v>20000</v>
      </c>
      <c r="M240" s="5"/>
    </row>
    <row r="241" spans="1:13" s="28" customFormat="1" ht="13.5" thickBot="1">
      <c r="A241" s="33"/>
      <c r="B241" s="3"/>
      <c r="C241" s="3"/>
      <c r="D241" s="3"/>
      <c r="E241" s="3"/>
      <c r="F241" s="4"/>
      <c r="G241" s="1"/>
      <c r="H241" s="10"/>
      <c r="I241" s="3"/>
      <c r="J241" s="1"/>
      <c r="K241" s="95"/>
      <c r="L241" s="86">
        <f>SUM(L239:L240)</f>
        <v>3030129.94</v>
      </c>
      <c r="M241" s="86">
        <f>SUM(M239:M240)</f>
        <v>3010129.94</v>
      </c>
    </row>
    <row r="242" spans="1:13" s="28" customFormat="1" ht="12.75">
      <c r="A242" s="33"/>
      <c r="B242" s="3"/>
      <c r="C242" s="3"/>
      <c r="D242" s="3"/>
      <c r="E242" s="3"/>
      <c r="F242" s="4"/>
      <c r="G242" s="1"/>
      <c r="H242" s="10"/>
      <c r="I242" s="3"/>
      <c r="J242" s="1"/>
      <c r="K242" s="95"/>
      <c r="L242" s="5"/>
      <c r="M242" s="5"/>
    </row>
    <row r="243" spans="1:13" s="28" customFormat="1" ht="12.75">
      <c r="A243" s="33"/>
      <c r="B243" s="3"/>
      <c r="C243" s="3"/>
      <c r="D243" s="3"/>
      <c r="E243" s="3"/>
      <c r="F243" s="4"/>
      <c r="G243" s="1"/>
      <c r="H243" s="10"/>
      <c r="I243" s="3"/>
      <c r="J243" s="1"/>
      <c r="K243" s="95"/>
      <c r="L243" s="5"/>
      <c r="M243" s="5"/>
    </row>
    <row r="244" spans="1:13" s="28" customFormat="1" ht="12.75">
      <c r="A244" s="33">
        <v>1150</v>
      </c>
      <c r="B244" s="3">
        <v>1150</v>
      </c>
      <c r="C244" s="3">
        <v>1249</v>
      </c>
      <c r="D244" s="3">
        <v>1249</v>
      </c>
      <c r="E244" s="3">
        <v>100</v>
      </c>
      <c r="F244" s="4">
        <v>44446</v>
      </c>
      <c r="G244" s="1" t="s">
        <v>108</v>
      </c>
      <c r="H244" s="10">
        <v>1</v>
      </c>
      <c r="I244" s="3">
        <v>3</v>
      </c>
      <c r="J244" s="8" t="s">
        <v>115</v>
      </c>
      <c r="K244" s="95" t="s">
        <v>15</v>
      </c>
      <c r="L244" s="5">
        <v>213418.27</v>
      </c>
      <c r="M244" s="5">
        <v>213418.27</v>
      </c>
    </row>
    <row r="245" spans="1:13" s="28" customFormat="1" ht="13.5" thickBot="1">
      <c r="A245" s="33">
        <v>1164</v>
      </c>
      <c r="B245" s="3">
        <v>1164</v>
      </c>
      <c r="C245" s="3"/>
      <c r="D245" s="3"/>
      <c r="E245" s="3">
        <v>100</v>
      </c>
      <c r="F245" s="4" t="s">
        <v>116</v>
      </c>
      <c r="G245" s="1" t="s">
        <v>117</v>
      </c>
      <c r="H245" s="10">
        <v>1</v>
      </c>
      <c r="I245" s="3">
        <v>3</v>
      </c>
      <c r="J245" s="1" t="s">
        <v>115</v>
      </c>
      <c r="K245" s="95" t="s">
        <v>15</v>
      </c>
      <c r="L245" s="5">
        <v>1418</v>
      </c>
      <c r="M245" s="5"/>
    </row>
    <row r="246" spans="1:13" s="28" customFormat="1" ht="13.5" thickBot="1">
      <c r="A246" s="33"/>
      <c r="B246" s="3"/>
      <c r="C246" s="3"/>
      <c r="D246" s="3"/>
      <c r="E246" s="3"/>
      <c r="F246" s="4"/>
      <c r="G246" s="1"/>
      <c r="H246" s="10"/>
      <c r="I246" s="3"/>
      <c r="J246" s="1"/>
      <c r="K246" s="95"/>
      <c r="L246" s="86">
        <f>SUM(L244:L245)</f>
        <v>214836.27</v>
      </c>
      <c r="M246" s="86">
        <f>SUM(M244:M245)</f>
        <v>213418.27</v>
      </c>
    </row>
    <row r="247" spans="1:13" s="28" customFormat="1" ht="12.75">
      <c r="A247" s="33"/>
      <c r="B247" s="3"/>
      <c r="C247" s="3"/>
      <c r="D247" s="3"/>
      <c r="E247" s="3"/>
      <c r="F247" s="4"/>
      <c r="G247" s="1"/>
      <c r="H247" s="10"/>
      <c r="I247" s="3"/>
      <c r="J247" s="1"/>
      <c r="K247" s="95"/>
      <c r="L247" s="5"/>
      <c r="M247" s="5"/>
    </row>
    <row r="248" spans="1:13" s="28" customFormat="1" ht="12.75">
      <c r="A248" s="33"/>
      <c r="B248" s="3"/>
      <c r="C248" s="3"/>
      <c r="D248" s="3"/>
      <c r="E248" s="3"/>
      <c r="F248" s="4"/>
      <c r="G248" s="1"/>
      <c r="H248" s="10"/>
      <c r="I248" s="3"/>
      <c r="J248" s="1"/>
      <c r="K248" s="95"/>
      <c r="L248" s="5"/>
      <c r="M248" s="5"/>
    </row>
    <row r="249" spans="1:13" s="28" customFormat="1" ht="12.75">
      <c r="A249" s="33">
        <v>1150</v>
      </c>
      <c r="B249" s="3">
        <v>1150</v>
      </c>
      <c r="C249" s="3">
        <v>1249</v>
      </c>
      <c r="D249" s="3">
        <v>1249</v>
      </c>
      <c r="E249" s="3">
        <v>100</v>
      </c>
      <c r="F249" s="4">
        <v>44446</v>
      </c>
      <c r="G249" s="1" t="s">
        <v>108</v>
      </c>
      <c r="H249" s="10">
        <v>1</v>
      </c>
      <c r="I249" s="3">
        <v>3</v>
      </c>
      <c r="J249" s="8" t="s">
        <v>115</v>
      </c>
      <c r="K249" s="95" t="s">
        <v>16</v>
      </c>
      <c r="L249" s="5">
        <v>213719.23</v>
      </c>
      <c r="M249" s="5">
        <v>213719.23</v>
      </c>
    </row>
    <row r="250" spans="1:13" s="28" customFormat="1" ht="13.5" thickBot="1">
      <c r="A250" s="33">
        <v>1164</v>
      </c>
      <c r="B250" s="3">
        <v>1164</v>
      </c>
      <c r="C250" s="3"/>
      <c r="D250" s="3"/>
      <c r="E250" s="3">
        <v>100</v>
      </c>
      <c r="F250" s="4" t="s">
        <v>116</v>
      </c>
      <c r="G250" s="1" t="s">
        <v>117</v>
      </c>
      <c r="H250" s="10">
        <v>1</v>
      </c>
      <c r="I250" s="3">
        <v>3</v>
      </c>
      <c r="J250" s="1" t="s">
        <v>115</v>
      </c>
      <c r="K250" s="95" t="s">
        <v>16</v>
      </c>
      <c r="L250" s="5">
        <v>1420</v>
      </c>
      <c r="M250" s="5"/>
    </row>
    <row r="251" spans="1:13" s="28" customFormat="1" ht="13.5" thickBot="1">
      <c r="A251" s="33"/>
      <c r="B251" s="3"/>
      <c r="C251" s="3"/>
      <c r="D251" s="3"/>
      <c r="E251" s="3"/>
      <c r="F251" s="4"/>
      <c r="G251" s="1"/>
      <c r="H251" s="10"/>
      <c r="I251" s="3"/>
      <c r="J251" s="1"/>
      <c r="K251" s="95"/>
      <c r="L251" s="86">
        <f>SUM(L249:L250)</f>
        <v>215139.23</v>
      </c>
      <c r="M251" s="86">
        <f>SUM(M249:M250)</f>
        <v>213719.23</v>
      </c>
    </row>
    <row r="252" spans="1:13" s="28" customFormat="1" ht="12.75">
      <c r="A252" s="33"/>
      <c r="B252" s="3"/>
      <c r="C252" s="3"/>
      <c r="D252" s="3"/>
      <c r="E252" s="3"/>
      <c r="F252" s="4"/>
      <c r="G252" s="1"/>
      <c r="H252" s="10"/>
      <c r="I252" s="3"/>
      <c r="J252" s="1"/>
      <c r="K252" s="95"/>
      <c r="L252" s="5"/>
      <c r="M252" s="5"/>
    </row>
    <row r="253" spans="1:13" s="28" customFormat="1" ht="12.75">
      <c r="A253" s="33"/>
      <c r="B253" s="3"/>
      <c r="C253" s="3"/>
      <c r="D253" s="3"/>
      <c r="E253" s="3"/>
      <c r="F253" s="4"/>
      <c r="G253" s="1"/>
      <c r="H253" s="10"/>
      <c r="I253" s="3"/>
      <c r="J253" s="1"/>
      <c r="K253" s="95"/>
      <c r="L253" s="5"/>
      <c r="M253" s="5"/>
    </row>
    <row r="254" spans="1:13" s="28" customFormat="1" ht="12.75">
      <c r="A254" s="33">
        <v>1150</v>
      </c>
      <c r="B254" s="3">
        <v>1150</v>
      </c>
      <c r="C254" s="3">
        <v>1249</v>
      </c>
      <c r="D254" s="3">
        <v>1249</v>
      </c>
      <c r="E254" s="3">
        <v>100</v>
      </c>
      <c r="F254" s="4">
        <v>44446</v>
      </c>
      <c r="G254" s="1" t="s">
        <v>108</v>
      </c>
      <c r="H254" s="10">
        <v>1</v>
      </c>
      <c r="I254" s="3">
        <v>3</v>
      </c>
      <c r="J254" s="8" t="s">
        <v>115</v>
      </c>
      <c r="K254" s="95" t="s">
        <v>17</v>
      </c>
      <c r="L254" s="5">
        <v>34078.38</v>
      </c>
      <c r="M254" s="5">
        <v>34078.38</v>
      </c>
    </row>
    <row r="255" spans="1:13" s="28" customFormat="1" ht="13.5" thickBot="1">
      <c r="A255" s="56">
        <v>1164</v>
      </c>
      <c r="B255" s="3">
        <v>1164</v>
      </c>
      <c r="C255" s="3"/>
      <c r="D255" s="3"/>
      <c r="E255" s="3">
        <v>100</v>
      </c>
      <c r="F255" s="4" t="s">
        <v>116</v>
      </c>
      <c r="G255" s="1" t="s">
        <v>117</v>
      </c>
      <c r="H255" s="10">
        <v>1</v>
      </c>
      <c r="I255" s="3">
        <v>3</v>
      </c>
      <c r="J255" s="1" t="s">
        <v>115</v>
      </c>
      <c r="K255" s="95" t="s">
        <v>17</v>
      </c>
      <c r="L255" s="5">
        <v>230</v>
      </c>
      <c r="M255" s="5"/>
    </row>
    <row r="256" spans="1:13" s="28" customFormat="1" ht="13.5" thickBot="1">
      <c r="A256" s="33"/>
      <c r="B256" s="3"/>
      <c r="C256" s="3"/>
      <c r="D256" s="3"/>
      <c r="E256" s="3"/>
      <c r="F256" s="4"/>
      <c r="G256" s="1"/>
      <c r="H256" s="10"/>
      <c r="I256" s="3"/>
      <c r="J256" s="1"/>
      <c r="K256" s="95"/>
      <c r="L256" s="86">
        <f>SUM(L254:L255)</f>
        <v>34308.38</v>
      </c>
      <c r="M256" s="86">
        <f>SUM(M254:M255)</f>
        <v>34078.38</v>
      </c>
    </row>
    <row r="257" spans="1:13" s="28" customFormat="1" ht="13.5" thickBot="1">
      <c r="A257" s="33"/>
      <c r="B257" s="3"/>
      <c r="C257" s="3"/>
      <c r="D257" s="3"/>
      <c r="E257" s="3"/>
      <c r="F257" s="4"/>
      <c r="G257" s="1"/>
      <c r="H257" s="10"/>
      <c r="I257" s="3"/>
      <c r="J257" s="1"/>
      <c r="K257" s="95"/>
      <c r="L257" s="5"/>
      <c r="M257" s="5"/>
    </row>
    <row r="258" spans="1:13" s="28" customFormat="1" ht="15" thickBot="1">
      <c r="A258" s="33"/>
      <c r="B258" s="3"/>
      <c r="C258" s="3"/>
      <c r="D258" s="3"/>
      <c r="E258" s="3"/>
      <c r="F258" s="4"/>
      <c r="G258" s="1"/>
      <c r="H258" s="10"/>
      <c r="I258" s="3"/>
      <c r="J258" s="8" t="s">
        <v>170</v>
      </c>
      <c r="K258" s="95"/>
      <c r="L258" s="92">
        <f>L256+L251+L246+L241</f>
        <v>3494413.82</v>
      </c>
      <c r="M258" s="92">
        <f>M256+M251+M246+M241</f>
        <v>3471345.82</v>
      </c>
    </row>
    <row r="259" spans="1:13" s="28" customFormat="1" ht="12.75">
      <c r="A259" s="3"/>
      <c r="B259" s="3"/>
      <c r="C259" s="3"/>
      <c r="D259" s="3"/>
      <c r="E259" s="3"/>
      <c r="F259" s="4"/>
      <c r="G259" s="26"/>
      <c r="H259" s="10"/>
      <c r="I259" s="3"/>
      <c r="J259" s="1"/>
      <c r="K259" s="96"/>
      <c r="L259" s="5"/>
      <c r="M259" s="5"/>
    </row>
    <row r="260" spans="1:14" s="28" customFormat="1" ht="3.75" customHeight="1" thickBot="1">
      <c r="A260" s="69"/>
      <c r="B260" s="70"/>
      <c r="C260" s="70"/>
      <c r="D260" s="70"/>
      <c r="E260" s="69"/>
      <c r="F260" s="71"/>
      <c r="G260" s="72"/>
      <c r="H260" s="73"/>
      <c r="I260" s="69"/>
      <c r="J260" s="74"/>
      <c r="K260" s="97"/>
      <c r="L260" s="76"/>
      <c r="M260" s="76"/>
      <c r="N260"/>
    </row>
    <row r="261" spans="10:14" s="28" customFormat="1" ht="13.5" thickBot="1">
      <c r="J261" s="133" t="s">
        <v>171</v>
      </c>
      <c r="K261" s="134"/>
      <c r="L261" s="77">
        <f>L258+L236+L211+L153+L49</f>
        <v>31414300.561</v>
      </c>
      <c r="M261" s="77">
        <f>M258+M236+M211+M153+M49</f>
        <v>28776977.391</v>
      </c>
      <c r="N261"/>
    </row>
    <row r="262" ht="13.5" thickBot="1"/>
    <row r="263" spans="12:13" ht="13.5" thickBot="1">
      <c r="L263" s="77">
        <v>31414300.56</v>
      </c>
      <c r="M263" s="77">
        <v>28776977.39</v>
      </c>
    </row>
    <row r="264" ht="13.5" thickBot="1"/>
    <row r="265" spans="10:13" ht="15" thickBot="1">
      <c r="J265" s="8" t="s">
        <v>166</v>
      </c>
      <c r="K265" s="8"/>
      <c r="L265" s="89">
        <v>11771575.02</v>
      </c>
      <c r="M265" s="89">
        <v>10708314.54</v>
      </c>
    </row>
    <row r="266" spans="10:13" ht="15" thickBot="1">
      <c r="J266" s="8" t="s">
        <v>167</v>
      </c>
      <c r="K266" s="8"/>
      <c r="L266" s="90">
        <v>11800093.81</v>
      </c>
      <c r="M266" s="90">
        <v>10840201.76</v>
      </c>
    </row>
    <row r="267" spans="10:13" ht="15" thickBot="1">
      <c r="J267" s="1" t="s">
        <v>168</v>
      </c>
      <c r="K267" s="1"/>
      <c r="L267" s="88">
        <v>3925800.191</v>
      </c>
      <c r="M267" s="88">
        <v>3334697.551</v>
      </c>
    </row>
    <row r="268" spans="10:13" ht="15" thickBot="1">
      <c r="J268" s="1" t="s">
        <v>169</v>
      </c>
      <c r="K268" s="1"/>
      <c r="L268" s="91">
        <v>422417.72</v>
      </c>
      <c r="M268" s="91">
        <v>422417.72</v>
      </c>
    </row>
    <row r="269" spans="10:13" ht="15" thickBot="1">
      <c r="J269" s="8" t="s">
        <v>170</v>
      </c>
      <c r="K269" s="8"/>
      <c r="L269" s="92">
        <v>3494413.82</v>
      </c>
      <c r="M269" s="92">
        <v>3471345.82</v>
      </c>
    </row>
    <row r="270" spans="10:13" ht="13.5" thickBot="1">
      <c r="J270" s="133" t="s">
        <v>171</v>
      </c>
      <c r="K270" s="134"/>
      <c r="L270" s="53">
        <f>SUM(L265:L269)</f>
        <v>31414300.560999997</v>
      </c>
      <c r="M270" s="98">
        <f>SUM(M265:M269)</f>
        <v>28776977.390999995</v>
      </c>
    </row>
    <row r="271" spans="1:7" ht="12.75">
      <c r="A271" s="99"/>
      <c r="B271" s="99"/>
      <c r="G271" s="99"/>
    </row>
    <row r="272" spans="1:7" ht="12.75">
      <c r="A272" s="100" t="s">
        <v>173</v>
      </c>
      <c r="B272" s="100"/>
      <c r="G272" s="81" t="s">
        <v>172</v>
      </c>
    </row>
  </sheetData>
  <sheetProtection/>
  <mergeCells count="7">
    <mergeCell ref="J270:K270"/>
    <mergeCell ref="C1:J1"/>
    <mergeCell ref="C2:J2"/>
    <mergeCell ref="A5:K5"/>
    <mergeCell ref="A6:K6"/>
    <mergeCell ref="A7:K7"/>
    <mergeCell ref="J261:K261"/>
  </mergeCells>
  <printOptions/>
  <pageMargins left="0.25" right="0.25" top="0.75" bottom="0.75" header="0.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</dc:creator>
  <cp:keywords/>
  <dc:description/>
  <cp:lastModifiedBy>Ydalia Gonzalez</cp:lastModifiedBy>
  <cp:lastPrinted>2022-01-17T16:06:20Z</cp:lastPrinted>
  <dcterms:created xsi:type="dcterms:W3CDTF">2004-04-12T13:24:07Z</dcterms:created>
  <dcterms:modified xsi:type="dcterms:W3CDTF">2022-02-21T13:45:51Z</dcterms:modified>
  <cp:category/>
  <cp:version/>
  <cp:contentType/>
  <cp:contentStatus/>
</cp:coreProperties>
</file>