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60" windowWidth="15120" windowHeight="7470" tabRatio="760" firstSheet="3" activeTab="4"/>
  </bookViews>
  <sheets>
    <sheet name="ABRIL-JUNIO (2)" sheetId="205" r:id="rId1"/>
    <sheet name="JULIO-SEPTIEMBRE  (2)" sheetId="206" r:id="rId2"/>
    <sheet name="octubre-DICIEMBRE 20  (PORTAL)" sheetId="208" r:id="rId3"/>
    <sheet name="ENERO-MARZO  (PORTAL) (2 (2)" sheetId="211" r:id="rId4"/>
    <sheet name="ENERO -MARZO 22" sheetId="218" r:id="rId5"/>
    <sheet name="OCTUBRE-DICIEMBRE 21" sheetId="217" r:id="rId6"/>
    <sheet name="JULIO-SEPT" sheetId="216" r:id="rId7"/>
    <sheet name="ABRILJUNIO  (PORTAL) " sheetId="210" r:id="rId8"/>
    <sheet name="Hoja1" sheetId="204" r:id="rId9"/>
    <sheet name="Hoja2" sheetId="212" r:id="rId10"/>
    <sheet name="Hoja3" sheetId="213" r:id="rId11"/>
    <sheet name="Hoja4" sheetId="214" r:id="rId12"/>
    <sheet name="Hoja5" sheetId="215" r:id="rId13"/>
  </sheets>
  <definedNames>
    <definedName name="_xlnm._FilterDatabase" localSheetId="7" hidden="1">'ABRILJUNIO  (PORTAL) '!$A$9:$K$109</definedName>
    <definedName name="_xlnm._FilterDatabase" localSheetId="4" hidden="1">'ENERO -MARZO 22'!$A$11:$K$102</definedName>
    <definedName name="_xlnm._FilterDatabase" localSheetId="3" hidden="1">'ENERO-MARZO  (PORTAL) (2 (2)'!$A$7:$M$93</definedName>
    <definedName name="_xlnm._FilterDatabase" localSheetId="6" hidden="1">'JULIO-SEPT'!$A$9:$K$103</definedName>
    <definedName name="_xlnm._FilterDatabase" localSheetId="2" hidden="1">'octubre-DICIEMBRE 20  (PORTAL)'!$A$7:$K$110</definedName>
    <definedName name="_xlnm._FilterDatabase" localSheetId="5" hidden="1">'OCTUBRE-DICIEMBRE 21'!$A$9:$K$105</definedName>
    <definedName name="_xlnm.Print_Area" localSheetId="0">'ABRIL-JUNIO (2)'!$A$1:$J$195</definedName>
    <definedName name="_xlnm.Print_Area" localSheetId="3">'ENERO-MARZO  (PORTAL) (2 (2)'!$A$5:$O$115</definedName>
    <definedName name="_xlnm.Print_Area" localSheetId="1">'JULIO-SEPTIEMBRE  (2)'!$A$1:$J$207</definedName>
    <definedName name="_xlnm.Print_Area" localSheetId="2">'octubre-DICIEMBRE 20  (PORTAL)'!$A$5:$M$132</definedName>
    <definedName name="ddd" localSheetId="7">#REF!</definedName>
    <definedName name="ddd" localSheetId="0">#REF!</definedName>
    <definedName name="ddd" localSheetId="4">#REF!</definedName>
    <definedName name="ddd" localSheetId="3">#REF!</definedName>
    <definedName name="ddd" localSheetId="6">#REF!</definedName>
    <definedName name="ddd" localSheetId="1">#REF!</definedName>
    <definedName name="ddd" localSheetId="2">#REF!</definedName>
    <definedName name="ddd" localSheetId="5">#REF!</definedName>
    <definedName name="ddd">#REF!</definedName>
    <definedName name="dddd" localSheetId="7">#REF!</definedName>
    <definedName name="dddd" localSheetId="0">#REF!</definedName>
    <definedName name="dddd" localSheetId="4">#REF!</definedName>
    <definedName name="dddd" localSheetId="3">#REF!</definedName>
    <definedName name="dddd" localSheetId="6">#REF!</definedName>
    <definedName name="dddd" localSheetId="1">#REF!</definedName>
    <definedName name="dddd" localSheetId="2">#REF!</definedName>
    <definedName name="dddd" localSheetId="5">#REF!</definedName>
    <definedName name="dddd">#REF!</definedName>
    <definedName name="deeere" localSheetId="7">#REF!</definedName>
    <definedName name="deeere" localSheetId="0">#REF!</definedName>
    <definedName name="deeere" localSheetId="4">#REF!</definedName>
    <definedName name="deeere" localSheetId="3">#REF!</definedName>
    <definedName name="deeere" localSheetId="6">#REF!</definedName>
    <definedName name="deeere" localSheetId="1">#REF!</definedName>
    <definedName name="deeere" localSheetId="2">#REF!</definedName>
    <definedName name="deeere" localSheetId="5">#REF!</definedName>
    <definedName name="deeere">#REF!</definedName>
    <definedName name="eee" localSheetId="7">#REF!</definedName>
    <definedName name="eee" localSheetId="0">#REF!</definedName>
    <definedName name="eee" localSheetId="4">#REF!</definedName>
    <definedName name="eee" localSheetId="3">#REF!</definedName>
    <definedName name="eee" localSheetId="6">#REF!</definedName>
    <definedName name="eee" localSheetId="1">#REF!</definedName>
    <definedName name="eee" localSheetId="2">#REF!</definedName>
    <definedName name="eee" localSheetId="5">#REF!</definedName>
    <definedName name="eee">#REF!</definedName>
    <definedName name="h">#REF!</definedName>
    <definedName name="k" localSheetId="4">#REF!</definedName>
    <definedName name="k">#REF!</definedName>
    <definedName name="l" localSheetId="4">#REF!</definedName>
    <definedName name="l" localSheetId="5">#REF!</definedName>
    <definedName name="l">#REF!</definedName>
    <definedName name="m" localSheetId="4">#REF!</definedName>
    <definedName name="m" localSheetId="5">#REF!</definedName>
    <definedName name="m">#REF!</definedName>
    <definedName name="mayo" localSheetId="4">#REF!</definedName>
    <definedName name="mayo" localSheetId="6">#REF!</definedName>
    <definedName name="mayo" localSheetId="5">#REF!</definedName>
    <definedName name="mayo">#REF!</definedName>
    <definedName name="MyExchangeRate" localSheetId="7">#REF!</definedName>
    <definedName name="MyExchangeRate" localSheetId="0">#REF!</definedName>
    <definedName name="MyExchangeRate" localSheetId="4">#REF!</definedName>
    <definedName name="MyExchangeRate" localSheetId="3">#REF!</definedName>
    <definedName name="MyExchangeRate" localSheetId="6">#REF!</definedName>
    <definedName name="MyExchangeRate" localSheetId="1">#REF!</definedName>
    <definedName name="MyExchangeRate" localSheetId="2">#REF!</definedName>
    <definedName name="MyExchangeRate" localSheetId="5">#REF!</definedName>
    <definedName name="MyExchangeRate">#REF!</definedName>
    <definedName name="octubr" localSheetId="4">#REF!</definedName>
    <definedName name="octubr">#REF!</definedName>
    <definedName name="portal" localSheetId="4">#REF!</definedName>
    <definedName name="portal" localSheetId="5">#REF!</definedName>
    <definedName name="portal">#REF!</definedName>
    <definedName name="_xlnm.Print_Titles" localSheetId="7">'ABRILJUNIO  (PORTAL) '!$7:$9</definedName>
    <definedName name="_xlnm.Print_Titles" localSheetId="4">'ENERO -MARZO 22'!$9:$11</definedName>
    <definedName name="_xlnm.Print_Titles" localSheetId="6">'JULIO-SEPT'!$7:$9</definedName>
    <definedName name="_xlnm.Print_Titles" localSheetId="5">'OCTUBRE-DICIEMBRE 21'!$7:$9</definedName>
  </definedNames>
  <calcPr calcId="145621"/>
</workbook>
</file>

<file path=xl/calcChain.xml><?xml version="1.0" encoding="utf-8"?>
<calcChain xmlns="http://schemas.openxmlformats.org/spreadsheetml/2006/main">
  <c r="J91" i="218" l="1"/>
  <c r="K90" i="218"/>
  <c r="J90" i="218" s="1"/>
  <c r="K89" i="218"/>
  <c r="J89" i="218" s="1"/>
  <c r="K88" i="218"/>
  <c r="J88" i="218" s="1"/>
  <c r="K87" i="218"/>
  <c r="J87" i="218" s="1"/>
  <c r="K86" i="218"/>
  <c r="J86" i="218" s="1"/>
  <c r="K85" i="218"/>
  <c r="J85" i="218" s="1"/>
  <c r="K84" i="218"/>
  <c r="J84" i="218" s="1"/>
  <c r="K83" i="218"/>
  <c r="J83" i="218" s="1"/>
  <c r="K82" i="218"/>
  <c r="J82" i="218" s="1"/>
  <c r="K81" i="218"/>
  <c r="J81" i="218" s="1"/>
  <c r="K80" i="218"/>
  <c r="J80" i="218" s="1"/>
  <c r="K79" i="218"/>
  <c r="J79" i="218" s="1"/>
  <c r="K78" i="218"/>
  <c r="J78" i="218" s="1"/>
  <c r="K77" i="218"/>
  <c r="J77" i="218" s="1"/>
  <c r="K76" i="218"/>
  <c r="J76" i="218" s="1"/>
  <c r="K75" i="218"/>
  <c r="J75" i="218" s="1"/>
  <c r="K74" i="218"/>
  <c r="J74" i="218" s="1"/>
  <c r="K73" i="218"/>
  <c r="J73" i="218" s="1"/>
  <c r="K72" i="218"/>
  <c r="J72" i="218" s="1"/>
  <c r="K71" i="218"/>
  <c r="J71" i="218" s="1"/>
  <c r="K70" i="218"/>
  <c r="J70" i="218" s="1"/>
  <c r="K69" i="218"/>
  <c r="J69" i="218" s="1"/>
  <c r="K68" i="218"/>
  <c r="J68" i="218" s="1"/>
  <c r="K67" i="218"/>
  <c r="J67" i="218" s="1"/>
  <c r="K66" i="218"/>
  <c r="J66" i="218" s="1"/>
  <c r="K63" i="218"/>
  <c r="J63" i="218" s="1"/>
  <c r="K62" i="218"/>
  <c r="J62" i="218" s="1"/>
  <c r="K61" i="218"/>
  <c r="J61" i="218" s="1"/>
  <c r="K60" i="218"/>
  <c r="J60" i="218" s="1"/>
  <c r="G59" i="218"/>
  <c r="K58" i="218"/>
  <c r="G58" i="218"/>
  <c r="K57" i="218"/>
  <c r="J57" i="218" s="1"/>
  <c r="K56" i="218"/>
  <c r="G56" i="218"/>
  <c r="K55" i="218"/>
  <c r="G55" i="218"/>
  <c r="K54" i="218"/>
  <c r="G54" i="218"/>
  <c r="K53" i="218"/>
  <c r="G53" i="218"/>
  <c r="K52" i="218"/>
  <c r="G52" i="218"/>
  <c r="K51" i="218"/>
  <c r="E51" i="218"/>
  <c r="G51" i="218" s="1"/>
  <c r="K50" i="218"/>
  <c r="E50" i="218"/>
  <c r="G50" i="218" s="1"/>
  <c r="K49" i="218"/>
  <c r="G49" i="218"/>
  <c r="K48" i="218"/>
  <c r="G48" i="218"/>
  <c r="K47" i="218"/>
  <c r="J47" i="218" s="1"/>
  <c r="G47" i="218"/>
  <c r="K46" i="218"/>
  <c r="G46" i="218"/>
  <c r="K45" i="218"/>
  <c r="G45" i="218"/>
  <c r="K44" i="218"/>
  <c r="E44" i="218" s="1"/>
  <c r="G44" i="218" s="1"/>
  <c r="J44" i="218" s="1"/>
  <c r="K43" i="218"/>
  <c r="G43" i="218"/>
  <c r="K42" i="218"/>
  <c r="G42" i="218"/>
  <c r="K41" i="218"/>
  <c r="G41" i="218"/>
  <c r="K40" i="218"/>
  <c r="G40" i="218"/>
  <c r="K39" i="218"/>
  <c r="G39" i="218"/>
  <c r="K38" i="218"/>
  <c r="E38" i="218"/>
  <c r="G38" i="218" s="1"/>
  <c r="K37" i="218"/>
  <c r="G37" i="218"/>
  <c r="K36" i="218"/>
  <c r="G36" i="218"/>
  <c r="K35" i="218"/>
  <c r="G35" i="218"/>
  <c r="K34" i="218"/>
  <c r="G34" i="218"/>
  <c r="K33" i="218"/>
  <c r="G33" i="218"/>
  <c r="K32" i="218"/>
  <c r="G32" i="218"/>
  <c r="K31" i="218"/>
  <c r="E31" i="218" s="1"/>
  <c r="K30" i="218"/>
  <c r="J30" i="218" s="1"/>
  <c r="K29" i="218"/>
  <c r="G29" i="218"/>
  <c r="J29" i="218" s="1"/>
  <c r="K28" i="218"/>
  <c r="G28" i="218"/>
  <c r="K27" i="218"/>
  <c r="G27" i="218"/>
  <c r="K26" i="218"/>
  <c r="G26" i="218"/>
  <c r="K25" i="218"/>
  <c r="G25" i="218"/>
  <c r="K24" i="218"/>
  <c r="G24" i="218"/>
  <c r="K23" i="218"/>
  <c r="G23" i="218"/>
  <c r="K22" i="218"/>
  <c r="G22" i="218"/>
  <c r="K21" i="218"/>
  <c r="G21" i="218"/>
  <c r="K20" i="218"/>
  <c r="G20" i="218"/>
  <c r="K19" i="218"/>
  <c r="G19" i="218"/>
  <c r="K18" i="218"/>
  <c r="G18" i="218"/>
  <c r="K17" i="218"/>
  <c r="G17" i="218"/>
  <c r="K16" i="218"/>
  <c r="G16" i="218"/>
  <c r="K15" i="218"/>
  <c r="G15" i="218"/>
  <c r="J15" i="218" s="1"/>
  <c r="K14" i="218"/>
  <c r="G14" i="218"/>
  <c r="K13" i="218"/>
  <c r="G13" i="218"/>
  <c r="K12" i="218"/>
  <c r="G12" i="218"/>
  <c r="J17" i="218" l="1"/>
  <c r="J19" i="218"/>
  <c r="J40" i="218"/>
  <c r="J42" i="218"/>
  <c r="J53" i="218"/>
  <c r="J25" i="218"/>
  <c r="E99" i="218"/>
  <c r="J22" i="218"/>
  <c r="J48" i="218"/>
  <c r="J54" i="218"/>
  <c r="J12" i="218"/>
  <c r="J33" i="218"/>
  <c r="J35" i="218"/>
  <c r="J37" i="218"/>
  <c r="J21" i="218"/>
  <c r="J26" i="218"/>
  <c r="J45" i="218"/>
  <c r="J16" i="218"/>
  <c r="J23" i="218"/>
  <c r="J32" i="218"/>
  <c r="J41" i="218"/>
  <c r="J49" i="218"/>
  <c r="J13" i="218"/>
  <c r="J20" i="218"/>
  <c r="J27" i="218"/>
  <c r="J36" i="218"/>
  <c r="J55" i="218"/>
  <c r="J14" i="218"/>
  <c r="J28" i="218"/>
  <c r="J38" i="218"/>
  <c r="J43" i="218"/>
  <c r="J50" i="218"/>
  <c r="J52" i="218"/>
  <c r="J58" i="218"/>
  <c r="J18" i="218"/>
  <c r="J24" i="218"/>
  <c r="J34" i="218"/>
  <c r="J39" i="218"/>
  <c r="J46" i="218"/>
  <c r="J51" i="218"/>
  <c r="J56" i="218"/>
  <c r="G31" i="218"/>
  <c r="J31" i="218" s="1"/>
  <c r="J103" i="217"/>
  <c r="J99" i="218" l="1"/>
  <c r="G59" i="217"/>
  <c r="J93" i="217" l="1"/>
  <c r="K91" i="217" l="1"/>
  <c r="J91" i="217" s="1"/>
  <c r="K90" i="217"/>
  <c r="J90" i="217" s="1"/>
  <c r="K89" i="217"/>
  <c r="J89" i="217" s="1"/>
  <c r="K88" i="217"/>
  <c r="J88" i="217" s="1"/>
  <c r="K87" i="217"/>
  <c r="J87" i="217" s="1"/>
  <c r="K86" i="217"/>
  <c r="J86" i="217" s="1"/>
  <c r="K85" i="217"/>
  <c r="J85" i="217" s="1"/>
  <c r="K84" i="217"/>
  <c r="J84" i="217" s="1"/>
  <c r="K83" i="217"/>
  <c r="J83" i="217" s="1"/>
  <c r="K82" i="217"/>
  <c r="J82" i="217" s="1"/>
  <c r="K81" i="217"/>
  <c r="J81" i="217" s="1"/>
  <c r="K80" i="217"/>
  <c r="J80" i="217" s="1"/>
  <c r="K79" i="217"/>
  <c r="J79" i="217" s="1"/>
  <c r="K78" i="217"/>
  <c r="J78" i="217" s="1"/>
  <c r="K77" i="217"/>
  <c r="J77" i="217" s="1"/>
  <c r="K76" i="217"/>
  <c r="J76" i="217" s="1"/>
  <c r="K75" i="217"/>
  <c r="J75" i="217" s="1"/>
  <c r="K74" i="217"/>
  <c r="J74" i="217" s="1"/>
  <c r="K73" i="217"/>
  <c r="J73" i="217" s="1"/>
  <c r="K72" i="217"/>
  <c r="J72" i="217" s="1"/>
  <c r="K71" i="217"/>
  <c r="J71" i="217" s="1"/>
  <c r="K70" i="217"/>
  <c r="J70" i="217" s="1"/>
  <c r="K69" i="217"/>
  <c r="J69" i="217" s="1"/>
  <c r="K68" i="217"/>
  <c r="J68" i="217" s="1"/>
  <c r="K67" i="217"/>
  <c r="J67" i="217" s="1"/>
  <c r="K66" i="217"/>
  <c r="J66" i="217" s="1"/>
  <c r="K63" i="217"/>
  <c r="J63" i="217" s="1"/>
  <c r="K62" i="217"/>
  <c r="J62" i="217" s="1"/>
  <c r="K61" i="217"/>
  <c r="J61" i="217" s="1"/>
  <c r="K60" i="217"/>
  <c r="J60" i="217" s="1"/>
  <c r="K58" i="217"/>
  <c r="G58" i="217"/>
  <c r="K57" i="217"/>
  <c r="G57" i="217"/>
  <c r="K56" i="217"/>
  <c r="J56" i="217" s="1"/>
  <c r="K55" i="217"/>
  <c r="G55" i="217"/>
  <c r="K54" i="217"/>
  <c r="G54" i="217"/>
  <c r="K53" i="217"/>
  <c r="G53" i="217"/>
  <c r="K52" i="217"/>
  <c r="G52" i="217"/>
  <c r="K51" i="217"/>
  <c r="G51" i="217"/>
  <c r="K50" i="217"/>
  <c r="E50" i="217"/>
  <c r="G50" i="217" s="1"/>
  <c r="K49" i="217"/>
  <c r="E49" i="217"/>
  <c r="G49" i="217" s="1"/>
  <c r="K48" i="217"/>
  <c r="G48" i="217"/>
  <c r="K47" i="217"/>
  <c r="G47" i="217"/>
  <c r="K46" i="217"/>
  <c r="G46" i="217"/>
  <c r="K45" i="217"/>
  <c r="G45" i="217"/>
  <c r="K44" i="217"/>
  <c r="G44" i="217"/>
  <c r="K43" i="217"/>
  <c r="E43" i="217" s="1"/>
  <c r="G43" i="217" s="1"/>
  <c r="J43" i="217" s="1"/>
  <c r="K42" i="217"/>
  <c r="G42" i="217"/>
  <c r="K41" i="217"/>
  <c r="G41" i="217"/>
  <c r="K40" i="217"/>
  <c r="G40" i="217"/>
  <c r="K39" i="217"/>
  <c r="G39" i="217"/>
  <c r="K38" i="217"/>
  <c r="G38" i="217"/>
  <c r="K37" i="217"/>
  <c r="E37" i="217"/>
  <c r="G37" i="217" s="1"/>
  <c r="K36" i="217"/>
  <c r="G36" i="217"/>
  <c r="K35" i="217"/>
  <c r="G35" i="217"/>
  <c r="K34" i="217"/>
  <c r="G34" i="217"/>
  <c r="K33" i="217"/>
  <c r="G33" i="217"/>
  <c r="K32" i="217"/>
  <c r="G32" i="217"/>
  <c r="K31" i="217"/>
  <c r="G31" i="217"/>
  <c r="K30" i="217"/>
  <c r="E30" i="217" s="1"/>
  <c r="G30" i="217" s="1"/>
  <c r="J30" i="217" s="1"/>
  <c r="K29" i="217"/>
  <c r="J29" i="217" s="1"/>
  <c r="K28" i="217"/>
  <c r="G28" i="217"/>
  <c r="K27" i="217"/>
  <c r="G27" i="217"/>
  <c r="K26" i="217"/>
  <c r="G26" i="217"/>
  <c r="K25" i="217"/>
  <c r="G25" i="217"/>
  <c r="K24" i="217"/>
  <c r="G24" i="217"/>
  <c r="K23" i="217"/>
  <c r="G23" i="217"/>
  <c r="K22" i="217"/>
  <c r="G22" i="217"/>
  <c r="K21" i="217"/>
  <c r="G21" i="217"/>
  <c r="G20" i="217"/>
  <c r="K19" i="217"/>
  <c r="G19" i="217"/>
  <c r="K18" i="217"/>
  <c r="G18" i="217"/>
  <c r="K17" i="217"/>
  <c r="G17" i="217"/>
  <c r="K16" i="217"/>
  <c r="G16" i="217"/>
  <c r="K15" i="217"/>
  <c r="G15" i="217"/>
  <c r="K14" i="217"/>
  <c r="G14" i="217"/>
  <c r="K13" i="217"/>
  <c r="G13" i="217"/>
  <c r="K12" i="217"/>
  <c r="G12" i="217"/>
  <c r="K11" i="217"/>
  <c r="G11" i="217"/>
  <c r="K10" i="217"/>
  <c r="G10" i="217"/>
  <c r="E103" i="217" l="1"/>
  <c r="J15" i="217"/>
  <c r="J49" i="217"/>
  <c r="J51" i="217"/>
  <c r="J55" i="217"/>
  <c r="J42" i="217"/>
  <c r="J45" i="217"/>
  <c r="J47" i="217"/>
  <c r="J50" i="217"/>
  <c r="J52" i="217"/>
  <c r="J22" i="217"/>
  <c r="J24" i="217"/>
  <c r="J26" i="217"/>
  <c r="J34" i="217"/>
  <c r="J11" i="217"/>
  <c r="J17" i="217"/>
  <c r="J21" i="217"/>
  <c r="J23" i="217"/>
  <c r="J33" i="217"/>
  <c r="J37" i="217"/>
  <c r="J32" i="217"/>
  <c r="J16" i="217"/>
  <c r="J20" i="217"/>
  <c r="J41" i="217"/>
  <c r="J57" i="217"/>
  <c r="J10" i="217"/>
  <c r="J14" i="217"/>
  <c r="J38" i="217"/>
  <c r="J44" i="217"/>
  <c r="J58" i="217"/>
  <c r="J19" i="217"/>
  <c r="J27" i="217"/>
  <c r="J12" i="217"/>
  <c r="J18" i="217"/>
  <c r="J28" i="217"/>
  <c r="J35" i="217"/>
  <c r="J39" i="217"/>
  <c r="J53" i="217"/>
  <c r="J48" i="217"/>
  <c r="J13" i="217"/>
  <c r="J36" i="217"/>
  <c r="J40" i="217"/>
  <c r="J46" i="217"/>
  <c r="J54" i="217"/>
  <c r="J31" i="217"/>
  <c r="J25" i="217"/>
  <c r="K85" i="216"/>
  <c r="J100" i="216"/>
  <c r="K100" i="216"/>
  <c r="K73" i="216"/>
  <c r="K74" i="216"/>
  <c r="K75" i="216"/>
  <c r="K76" i="216"/>
  <c r="K77" i="216"/>
  <c r="K78" i="216"/>
  <c r="K79" i="216"/>
  <c r="K80" i="216"/>
  <c r="K81" i="216"/>
  <c r="K82" i="216"/>
  <c r="K83" i="216"/>
  <c r="K84" i="216"/>
  <c r="K86" i="216"/>
  <c r="K87" i="216"/>
  <c r="K88" i="216"/>
  <c r="K89" i="216"/>
  <c r="K90" i="216"/>
  <c r="K91" i="216"/>
  <c r="K92" i="216"/>
  <c r="K93" i="216"/>
  <c r="K94" i="216"/>
  <c r="K95" i="216"/>
  <c r="J95" i="216" s="1"/>
  <c r="K96" i="216"/>
  <c r="K97" i="216"/>
  <c r="J97" i="216" s="1"/>
  <c r="K98" i="216"/>
  <c r="K99" i="216"/>
  <c r="J99" i="216" s="1"/>
  <c r="K64" i="216"/>
  <c r="K65" i="216"/>
  <c r="K66" i="216"/>
  <c r="K67" i="216"/>
  <c r="K68" i="216"/>
  <c r="K69" i="216"/>
  <c r="K70" i="216"/>
  <c r="K71" i="216"/>
  <c r="K72" i="216"/>
  <c r="K63" i="216"/>
  <c r="K61" i="216"/>
  <c r="K46" i="216"/>
  <c r="K37" i="216"/>
  <c r="K30" i="216"/>
  <c r="K24" i="216"/>
  <c r="K25" i="216"/>
  <c r="K26" i="216"/>
  <c r="K13" i="216"/>
  <c r="K14" i="216"/>
  <c r="K15" i="216"/>
  <c r="K16" i="216"/>
  <c r="K17" i="216"/>
  <c r="K18" i="216"/>
  <c r="K12" i="216"/>
  <c r="K11" i="216"/>
  <c r="K10" i="216"/>
  <c r="J96" i="216"/>
  <c r="J98" i="216"/>
  <c r="J72" i="216" l="1"/>
  <c r="J73" i="216"/>
  <c r="J74" i="216"/>
  <c r="J75" i="216"/>
  <c r="J76" i="216"/>
  <c r="J77" i="216"/>
  <c r="J78" i="216"/>
  <c r="J79" i="216"/>
  <c r="J80" i="216"/>
  <c r="J81" i="216"/>
  <c r="J82" i="216"/>
  <c r="J83" i="216"/>
  <c r="J84" i="216"/>
  <c r="J85" i="216"/>
  <c r="J86" i="216"/>
  <c r="J87" i="216"/>
  <c r="J88" i="216"/>
  <c r="J89" i="216"/>
  <c r="J90" i="216"/>
  <c r="J91" i="216"/>
  <c r="J92" i="216"/>
  <c r="J93" i="216"/>
  <c r="J94" i="216"/>
  <c r="J71" i="216"/>
  <c r="J70" i="216"/>
  <c r="J69" i="216"/>
  <c r="J68" i="216"/>
  <c r="J67" i="216"/>
  <c r="J66" i="216"/>
  <c r="J64" i="216"/>
  <c r="J65" i="216"/>
  <c r="J63" i="216"/>
  <c r="J30" i="216"/>
  <c r="K62" i="216" l="1"/>
  <c r="G62" i="216"/>
  <c r="G61" i="216"/>
  <c r="J61" i="216" s="1"/>
  <c r="K60" i="216"/>
  <c r="J60" i="216" s="1"/>
  <c r="K59" i="216"/>
  <c r="G59" i="216"/>
  <c r="K58" i="216"/>
  <c r="G58" i="216"/>
  <c r="K57" i="216"/>
  <c r="G57" i="216"/>
  <c r="K56" i="216"/>
  <c r="G56" i="216"/>
  <c r="K55" i="216"/>
  <c r="G55" i="216"/>
  <c r="K54" i="216"/>
  <c r="E54" i="216"/>
  <c r="G54" i="216" s="1"/>
  <c r="K53" i="216"/>
  <c r="E53" i="216"/>
  <c r="G53" i="216" s="1"/>
  <c r="K52" i="216"/>
  <c r="G52" i="216"/>
  <c r="K51" i="216"/>
  <c r="G51" i="216"/>
  <c r="K50" i="216"/>
  <c r="G50" i="216"/>
  <c r="K49" i="216"/>
  <c r="G49" i="216"/>
  <c r="K48" i="216"/>
  <c r="G48" i="216"/>
  <c r="K47" i="216"/>
  <c r="G47" i="216"/>
  <c r="E46" i="216"/>
  <c r="G46" i="216" s="1"/>
  <c r="J46" i="216" s="1"/>
  <c r="K45" i="216"/>
  <c r="G45" i="216"/>
  <c r="K44" i="216"/>
  <c r="G44" i="216"/>
  <c r="K43" i="216"/>
  <c r="G43" i="216"/>
  <c r="K42" i="216"/>
  <c r="G42" i="216"/>
  <c r="K41" i="216"/>
  <c r="G41" i="216"/>
  <c r="K40" i="216"/>
  <c r="E40" i="216"/>
  <c r="G40" i="216" s="1"/>
  <c r="K39" i="216"/>
  <c r="G39" i="216"/>
  <c r="K38" i="216"/>
  <c r="G38" i="216"/>
  <c r="G37" i="216"/>
  <c r="J37" i="216" s="1"/>
  <c r="K36" i="216"/>
  <c r="G36" i="216"/>
  <c r="K35" i="216"/>
  <c r="G35" i="216"/>
  <c r="K34" i="216"/>
  <c r="G34" i="216"/>
  <c r="K33" i="216"/>
  <c r="G33" i="216"/>
  <c r="K32" i="216"/>
  <c r="E32" i="216" s="1"/>
  <c r="G32" i="216" s="1"/>
  <c r="J32" i="216" s="1"/>
  <c r="K31" i="216"/>
  <c r="E31" i="216" s="1"/>
  <c r="E101" i="216" s="1"/>
  <c r="K29" i="216"/>
  <c r="G29" i="216"/>
  <c r="K28" i="216"/>
  <c r="G28" i="216"/>
  <c r="K27" i="216"/>
  <c r="G27" i="216"/>
  <c r="G26" i="216"/>
  <c r="G25" i="216"/>
  <c r="G24" i="216"/>
  <c r="J24" i="216" s="1"/>
  <c r="K23" i="216"/>
  <c r="G23" i="216"/>
  <c r="K22" i="216"/>
  <c r="G22" i="216"/>
  <c r="K21" i="216"/>
  <c r="G21" i="216"/>
  <c r="K20" i="216"/>
  <c r="G20" i="216"/>
  <c r="K19" i="216"/>
  <c r="G19" i="216"/>
  <c r="G18" i="216"/>
  <c r="G17" i="216"/>
  <c r="G16" i="216"/>
  <c r="G15" i="216"/>
  <c r="G14" i="216"/>
  <c r="G13" i="216"/>
  <c r="G12" i="216"/>
  <c r="G11" i="216"/>
  <c r="G10" i="216"/>
  <c r="J33" i="216" l="1"/>
  <c r="J47" i="216"/>
  <c r="J51" i="216"/>
  <c r="J25" i="216"/>
  <c r="J27" i="216"/>
  <c r="J57" i="216"/>
  <c r="J11" i="216"/>
  <c r="J13" i="216"/>
  <c r="J17" i="216"/>
  <c r="J42" i="216"/>
  <c r="J58" i="216"/>
  <c r="J59" i="216"/>
  <c r="J19" i="216"/>
  <c r="J21" i="216"/>
  <c r="J34" i="216"/>
  <c r="J43" i="216"/>
  <c r="J53" i="216"/>
  <c r="J18" i="216"/>
  <c r="J35" i="216"/>
  <c r="J36" i="216"/>
  <c r="J44" i="216"/>
  <c r="J52" i="216"/>
  <c r="J54" i="216"/>
  <c r="J15" i="216"/>
  <c r="J22" i="216"/>
  <c r="J28" i="216"/>
  <c r="J48" i="216"/>
  <c r="J55" i="216"/>
  <c r="J14" i="216"/>
  <c r="J23" i="216"/>
  <c r="J29" i="216"/>
  <c r="J39" i="216"/>
  <c r="J49" i="216"/>
  <c r="J62" i="216"/>
  <c r="J16" i="216"/>
  <c r="J26" i="216"/>
  <c r="J38" i="216"/>
  <c r="J41" i="216"/>
  <c r="J12" i="216"/>
  <c r="J20" i="216"/>
  <c r="J40" i="216"/>
  <c r="J45" i="216"/>
  <c r="J50" i="216"/>
  <c r="J56" i="216"/>
  <c r="G31" i="216"/>
  <c r="J31" i="216" s="1"/>
  <c r="K11" i="210" l="1"/>
  <c r="K12" i="210"/>
  <c r="K13" i="210"/>
  <c r="K14" i="210"/>
  <c r="K15" i="210"/>
  <c r="K16" i="210"/>
  <c r="K17" i="210"/>
  <c r="K18" i="210"/>
  <c r="K19" i="210"/>
  <c r="K20" i="210"/>
  <c r="K21" i="210"/>
  <c r="K22" i="210"/>
  <c r="K23" i="210"/>
  <c r="K24" i="210"/>
  <c r="K26" i="210"/>
  <c r="K27" i="210"/>
  <c r="K28" i="210"/>
  <c r="K29" i="210"/>
  <c r="K30" i="210"/>
  <c r="K31" i="210"/>
  <c r="K32" i="210"/>
  <c r="K33" i="210"/>
  <c r="K34" i="210"/>
  <c r="K35" i="210"/>
  <c r="K36" i="210"/>
  <c r="K37" i="210"/>
  <c r="K38" i="210"/>
  <c r="K40" i="210"/>
  <c r="K41" i="210"/>
  <c r="K42" i="210"/>
  <c r="K43" i="210"/>
  <c r="K44" i="210"/>
  <c r="K45" i="210"/>
  <c r="K46" i="210"/>
  <c r="K47" i="210"/>
  <c r="K48" i="210"/>
  <c r="K49" i="210"/>
  <c r="K51" i="210"/>
  <c r="K52" i="210"/>
  <c r="K53" i="210"/>
  <c r="K54" i="210"/>
  <c r="K55" i="210"/>
  <c r="K56" i="210"/>
  <c r="K57" i="210"/>
  <c r="K58" i="210"/>
  <c r="K59" i="210"/>
  <c r="K60" i="210"/>
  <c r="K61" i="210"/>
  <c r="K62" i="210"/>
  <c r="K63" i="210"/>
  <c r="K64" i="210"/>
  <c r="K67" i="210"/>
  <c r="L12" i="211" l="1"/>
  <c r="G11" i="210" l="1"/>
  <c r="G37" i="210"/>
  <c r="J37" i="210" s="1"/>
  <c r="M90" i="211" l="1"/>
  <c r="I90" i="211"/>
  <c r="L90" i="211" s="1"/>
  <c r="L89" i="211"/>
  <c r="I89" i="211"/>
  <c r="L88" i="211"/>
  <c r="I88" i="211"/>
  <c r="M87" i="211"/>
  <c r="I86" i="211"/>
  <c r="L86" i="211" s="1"/>
  <c r="M85" i="211"/>
  <c r="L85" i="211"/>
  <c r="I85" i="211"/>
  <c r="M84" i="211"/>
  <c r="I84" i="211"/>
  <c r="L84" i="211" s="1"/>
  <c r="M83" i="211"/>
  <c r="L83" i="211"/>
  <c r="I83" i="211"/>
  <c r="M82" i="211"/>
  <c r="I82" i="211"/>
  <c r="L82" i="211" s="1"/>
  <c r="M81" i="211"/>
  <c r="L81" i="211"/>
  <c r="I81" i="211"/>
  <c r="M80" i="211"/>
  <c r="I80" i="211"/>
  <c r="L80" i="211" s="1"/>
  <c r="M79" i="211"/>
  <c r="E79" i="211"/>
  <c r="I79" i="211" s="1"/>
  <c r="L79" i="211" s="1"/>
  <c r="M78" i="211"/>
  <c r="E78" i="211"/>
  <c r="I78" i="211" s="1"/>
  <c r="L78" i="211" s="1"/>
  <c r="M77" i="211"/>
  <c r="L77" i="211"/>
  <c r="I77" i="211"/>
  <c r="M76" i="211"/>
  <c r="I76" i="211"/>
  <c r="L76" i="211" s="1"/>
  <c r="M75" i="211"/>
  <c r="L75" i="211"/>
  <c r="I75" i="211"/>
  <c r="M74" i="211"/>
  <c r="I74" i="211"/>
  <c r="L74" i="211" s="1"/>
  <c r="M73" i="211"/>
  <c r="L73" i="211"/>
  <c r="I73" i="211"/>
  <c r="M72" i="211"/>
  <c r="I72" i="211"/>
  <c r="L72" i="211" s="1"/>
  <c r="M71" i="211"/>
  <c r="L71" i="211"/>
  <c r="I71" i="211"/>
  <c r="M70" i="211"/>
  <c r="E70" i="211" s="1"/>
  <c r="I70" i="211" s="1"/>
  <c r="L70" i="211" s="1"/>
  <c r="M69" i="211"/>
  <c r="I69" i="211"/>
  <c r="L69" i="211" s="1"/>
  <c r="M68" i="211"/>
  <c r="L68" i="211"/>
  <c r="I68" i="211"/>
  <c r="M67" i="211"/>
  <c r="I67" i="211"/>
  <c r="L67" i="211" s="1"/>
  <c r="M66" i="211"/>
  <c r="L66" i="211"/>
  <c r="I66" i="211"/>
  <c r="M65" i="211"/>
  <c r="I65" i="211"/>
  <c r="L65" i="211" s="1"/>
  <c r="M64" i="211"/>
  <c r="E64" i="211"/>
  <c r="I64" i="211" s="1"/>
  <c r="L64" i="211" s="1"/>
  <c r="M63" i="211"/>
  <c r="L63" i="211"/>
  <c r="I63" i="211"/>
  <c r="M62" i="211"/>
  <c r="I62" i="211"/>
  <c r="L62" i="211" s="1"/>
  <c r="M61" i="211"/>
  <c r="L61" i="211"/>
  <c r="I61" i="211"/>
  <c r="M60" i="211"/>
  <c r="I60" i="211"/>
  <c r="L60" i="211" s="1"/>
  <c r="M59" i="211"/>
  <c r="L59" i="211"/>
  <c r="I59" i="211"/>
  <c r="M58" i="211"/>
  <c r="I58" i="211"/>
  <c r="L58" i="211" s="1"/>
  <c r="I57" i="211"/>
  <c r="L57" i="211" s="1"/>
  <c r="M56" i="211"/>
  <c r="L56" i="211"/>
  <c r="I56" i="211"/>
  <c r="L55" i="211"/>
  <c r="I55" i="211"/>
  <c r="M54" i="211"/>
  <c r="I54" i="211"/>
  <c r="L54" i="211" s="1"/>
  <c r="M53" i="211"/>
  <c r="L53" i="211"/>
  <c r="I53" i="211"/>
  <c r="M52" i="211"/>
  <c r="I52" i="211"/>
  <c r="L52" i="211" s="1"/>
  <c r="M51" i="211"/>
  <c r="L51" i="211"/>
  <c r="I51" i="211"/>
  <c r="M50" i="211"/>
  <c r="I50" i="211"/>
  <c r="L50" i="211" s="1"/>
  <c r="M49" i="211"/>
  <c r="L49" i="211"/>
  <c r="I49" i="211"/>
  <c r="M48" i="211"/>
  <c r="E48" i="211" s="1"/>
  <c r="I48" i="211" s="1"/>
  <c r="L48" i="211" s="1"/>
  <c r="M47" i="211"/>
  <c r="E47" i="211" s="1"/>
  <c r="I47" i="211" s="1"/>
  <c r="L47" i="211" s="1"/>
  <c r="M46" i="211"/>
  <c r="I46" i="211"/>
  <c r="L46" i="211" s="1"/>
  <c r="M45" i="211"/>
  <c r="L45" i="211"/>
  <c r="I45" i="211"/>
  <c r="M44" i="211"/>
  <c r="I44" i="211"/>
  <c r="L44" i="211" s="1"/>
  <c r="M43" i="211"/>
  <c r="L43" i="211"/>
  <c r="I43" i="211"/>
  <c r="L42" i="211"/>
  <c r="I42" i="211"/>
  <c r="M41" i="211"/>
  <c r="I41" i="211"/>
  <c r="L41" i="211" s="1"/>
  <c r="M40" i="211"/>
  <c r="L40" i="211"/>
  <c r="I40" i="211"/>
  <c r="M39" i="211"/>
  <c r="I39" i="211"/>
  <c r="L39" i="211" s="1"/>
  <c r="M38" i="211"/>
  <c r="L38" i="211"/>
  <c r="I38" i="211"/>
  <c r="M37" i="211"/>
  <c r="I37" i="211"/>
  <c r="L37" i="211" s="1"/>
  <c r="I36" i="211"/>
  <c r="L36" i="211" s="1"/>
  <c r="M35" i="211"/>
  <c r="L35" i="211"/>
  <c r="I35" i="211"/>
  <c r="M34" i="211"/>
  <c r="I34" i="211"/>
  <c r="L34" i="211" s="1"/>
  <c r="M33" i="211"/>
  <c r="L33" i="211"/>
  <c r="I33" i="211"/>
  <c r="M32" i="211"/>
  <c r="I32" i="211"/>
  <c r="L32" i="211" s="1"/>
  <c r="M31" i="211"/>
  <c r="L31" i="211"/>
  <c r="I31" i="211"/>
  <c r="M30" i="211"/>
  <c r="E30" i="211" s="1"/>
  <c r="I30" i="211" s="1"/>
  <c r="L30" i="211" s="1"/>
  <c r="M29" i="211"/>
  <c r="E29" i="211" s="1"/>
  <c r="I29" i="211" s="1"/>
  <c r="L29" i="211" s="1"/>
  <c r="M28" i="211"/>
  <c r="I28" i="211"/>
  <c r="L28" i="211" s="1"/>
  <c r="E28" i="211"/>
  <c r="M27" i="211"/>
  <c r="I27" i="211"/>
  <c r="L27" i="211" s="1"/>
  <c r="M26" i="211"/>
  <c r="L26" i="211"/>
  <c r="I26" i="211"/>
  <c r="M25" i="211"/>
  <c r="I25" i="211"/>
  <c r="L25" i="211" s="1"/>
  <c r="M24" i="211"/>
  <c r="L24" i="211"/>
  <c r="I24" i="211"/>
  <c r="M23" i="211"/>
  <c r="I23" i="211"/>
  <c r="L23" i="211" s="1"/>
  <c r="M22" i="211"/>
  <c r="L22" i="211"/>
  <c r="I22" i="211"/>
  <c r="L21" i="211"/>
  <c r="I21" i="211"/>
  <c r="M20" i="211"/>
  <c r="I20" i="211"/>
  <c r="L20" i="211" s="1"/>
  <c r="M19" i="211"/>
  <c r="L19" i="211"/>
  <c r="I19" i="211"/>
  <c r="M18" i="211"/>
  <c r="I18" i="211"/>
  <c r="L18" i="211" s="1"/>
  <c r="M17" i="211"/>
  <c r="L17" i="211"/>
  <c r="I17" i="211"/>
  <c r="M16" i="211"/>
  <c r="I16" i="211"/>
  <c r="L16" i="211" s="1"/>
  <c r="M15" i="211"/>
  <c r="L15" i="211"/>
  <c r="I15" i="211"/>
  <c r="M14" i="211"/>
  <c r="I14" i="211"/>
  <c r="L14" i="211" s="1"/>
  <c r="M13" i="211"/>
  <c r="L13" i="211"/>
  <c r="I13" i="211"/>
  <c r="M12" i="211"/>
  <c r="I12" i="211"/>
  <c r="M11" i="211"/>
  <c r="L11" i="211" s="1"/>
  <c r="I11" i="211"/>
  <c r="M10" i="211"/>
  <c r="I10" i="211"/>
  <c r="L10" i="211" s="1"/>
  <c r="M9" i="211"/>
  <c r="L9" i="211"/>
  <c r="I9" i="211"/>
  <c r="M8" i="211"/>
  <c r="I8" i="211"/>
  <c r="L8" i="211" l="1"/>
  <c r="E91" i="211"/>
  <c r="G10" i="210" l="1"/>
  <c r="G12" i="210"/>
  <c r="J12" i="210" s="1"/>
  <c r="G13" i="210"/>
  <c r="J13" i="210" s="1"/>
  <c r="G14" i="210"/>
  <c r="J14" i="210" s="1"/>
  <c r="G15" i="210"/>
  <c r="J15" i="210" s="1"/>
  <c r="G16" i="210"/>
  <c r="J16" i="210" s="1"/>
  <c r="G17" i="210"/>
  <c r="J17" i="210" s="1"/>
  <c r="G18" i="210"/>
  <c r="J18" i="210" s="1"/>
  <c r="G19" i="210"/>
  <c r="J19" i="210" s="1"/>
  <c r="G20" i="210"/>
  <c r="J20" i="210" s="1"/>
  <c r="G21" i="210"/>
  <c r="J21" i="210" s="1"/>
  <c r="G22" i="210"/>
  <c r="J22" i="210" s="1"/>
  <c r="G23" i="210"/>
  <c r="J23" i="210" s="1"/>
  <c r="G24" i="210"/>
  <c r="J24" i="210" s="1"/>
  <c r="G25" i="210"/>
  <c r="G26" i="210"/>
  <c r="J26" i="210" s="1"/>
  <c r="G27" i="210"/>
  <c r="J27" i="210" s="1"/>
  <c r="G28" i="210"/>
  <c r="J28" i="210" s="1"/>
  <c r="G29" i="210"/>
  <c r="J29" i="210" s="1"/>
  <c r="G30" i="210"/>
  <c r="J30" i="210" s="1"/>
  <c r="G31" i="210"/>
  <c r="J31" i="210" s="1"/>
  <c r="G34" i="210"/>
  <c r="J34" i="210" s="1"/>
  <c r="G35" i="210"/>
  <c r="J35" i="210" s="1"/>
  <c r="G36" i="210"/>
  <c r="J36" i="210" s="1"/>
  <c r="G38" i="210"/>
  <c r="J38" i="210" s="1"/>
  <c r="G39" i="210"/>
  <c r="J39" i="210" s="1"/>
  <c r="G40" i="210"/>
  <c r="J40" i="210" s="1"/>
  <c r="G41" i="210"/>
  <c r="J41" i="210" s="1"/>
  <c r="G42" i="210"/>
  <c r="J42" i="210" s="1"/>
  <c r="G43" i="210"/>
  <c r="J43" i="210" s="1"/>
  <c r="G45" i="210"/>
  <c r="J45" i="210" s="1"/>
  <c r="G46" i="210"/>
  <c r="J46" i="210" s="1"/>
  <c r="G47" i="210"/>
  <c r="J47" i="210" s="1"/>
  <c r="G48" i="210"/>
  <c r="J48" i="210" s="1"/>
  <c r="G49" i="210"/>
  <c r="J49" i="210" s="1"/>
  <c r="G51" i="210"/>
  <c r="J51" i="210" s="1"/>
  <c r="G52" i="210"/>
  <c r="J52" i="210" s="1"/>
  <c r="G53" i="210"/>
  <c r="J53" i="210" s="1"/>
  <c r="G54" i="210"/>
  <c r="J54" i="210" s="1"/>
  <c r="G55" i="210"/>
  <c r="J55" i="210" s="1"/>
  <c r="G56" i="210"/>
  <c r="J56" i="210" s="1"/>
  <c r="G59" i="210"/>
  <c r="J59" i="210" s="1"/>
  <c r="G60" i="210"/>
  <c r="J60" i="210" s="1"/>
  <c r="G61" i="210"/>
  <c r="J61" i="210" s="1"/>
  <c r="G62" i="210"/>
  <c r="J62" i="210" s="1"/>
  <c r="G63" i="210"/>
  <c r="J63" i="210" s="1"/>
  <c r="G65" i="210"/>
  <c r="J65" i="210" s="1"/>
  <c r="G66" i="210"/>
  <c r="J66" i="210" s="1"/>
  <c r="G67" i="210"/>
  <c r="J67" i="210" s="1"/>
  <c r="K10" i="210" l="1"/>
  <c r="J10" i="210" s="1"/>
  <c r="J11" i="210"/>
  <c r="E32" i="210"/>
  <c r="E33" i="210"/>
  <c r="G33" i="210" s="1"/>
  <c r="J33" i="210" s="1"/>
  <c r="E50" i="210"/>
  <c r="G50" i="210" s="1"/>
  <c r="E58" i="210"/>
  <c r="G58" i="210" s="1"/>
  <c r="J58" i="210" s="1"/>
  <c r="E57" i="210"/>
  <c r="G57" i="210" s="1"/>
  <c r="J57" i="210" s="1"/>
  <c r="E44" i="210"/>
  <c r="G44" i="210" s="1"/>
  <c r="J44" i="210" s="1"/>
  <c r="E107" i="210" l="1"/>
  <c r="G32" i="210"/>
  <c r="J32" i="210" s="1"/>
  <c r="J107" i="210" s="1"/>
  <c r="E31" i="208"/>
  <c r="E87" i="208" l="1"/>
  <c r="E86" i="208"/>
  <c r="E71" i="208"/>
  <c r="K30" i="208" l="1"/>
  <c r="K31" i="208"/>
  <c r="K32" i="208"/>
  <c r="E32" i="208" s="1"/>
  <c r="K33" i="208"/>
  <c r="E33" i="208" s="1"/>
  <c r="K34" i="208"/>
  <c r="K36" i="208"/>
  <c r="K35" i="208"/>
  <c r="K37" i="208"/>
  <c r="K78" i="208"/>
  <c r="E78" i="208" s="1"/>
  <c r="K81" i="208"/>
  <c r="K80" i="208"/>
  <c r="K11" i="208"/>
  <c r="K57" i="208"/>
  <c r="K38" i="208"/>
  <c r="K41" i="208"/>
  <c r="K42" i="208"/>
  <c r="K43" i="208"/>
  <c r="K45" i="208"/>
  <c r="K107" i="208"/>
  <c r="K10" i="208"/>
  <c r="K47" i="208"/>
  <c r="K15" i="208"/>
  <c r="K52" i="208"/>
  <c r="K39" i="208"/>
  <c r="K53" i="208"/>
  <c r="K54" i="208"/>
  <c r="K56" i="208"/>
  <c r="E56" i="208" s="1"/>
  <c r="K55" i="208"/>
  <c r="E55" i="208" s="1"/>
  <c r="K59" i="208"/>
  <c r="K60" i="208"/>
  <c r="K58" i="208"/>
  <c r="K68" i="208"/>
  <c r="K69" i="208"/>
  <c r="K70" i="208"/>
  <c r="K90" i="208"/>
  <c r="K91" i="208"/>
  <c r="K14" i="208"/>
  <c r="K71" i="208"/>
  <c r="K84" i="208"/>
  <c r="K85" i="208"/>
  <c r="K82" i="208"/>
  <c r="K83" i="208"/>
  <c r="K23" i="208"/>
  <c r="K27" i="208"/>
  <c r="K26" i="208"/>
  <c r="K24" i="208"/>
  <c r="K29" i="208"/>
  <c r="K49" i="208"/>
  <c r="K87" i="208"/>
  <c r="K92" i="208"/>
  <c r="K86" i="208"/>
  <c r="K77" i="208"/>
  <c r="K25" i="208"/>
  <c r="K40" i="208"/>
  <c r="K12" i="208"/>
  <c r="K89" i="208"/>
  <c r="K72" i="208"/>
  <c r="K74" i="208"/>
  <c r="K75" i="208"/>
  <c r="K76" i="208"/>
  <c r="K73" i="208"/>
  <c r="K88" i="208"/>
  <c r="K46" i="208"/>
  <c r="K9" i="208"/>
  <c r="K79" i="208"/>
  <c r="K62" i="208"/>
  <c r="K48" i="208"/>
  <c r="K61" i="208"/>
  <c r="K93" i="208"/>
  <c r="K100" i="208"/>
  <c r="K99" i="208"/>
  <c r="K96" i="208"/>
  <c r="K20" i="208"/>
  <c r="K95" i="208"/>
  <c r="K94" i="208"/>
  <c r="K13" i="208"/>
  <c r="K18" i="208"/>
  <c r="K19" i="208"/>
  <c r="K97" i="208"/>
  <c r="K101" i="208"/>
  <c r="K98" i="208"/>
  <c r="K102" i="208"/>
  <c r="K103" i="208"/>
  <c r="E108" i="208" l="1"/>
  <c r="I47" i="206" l="1"/>
  <c r="I126" i="206" l="1"/>
  <c r="I123" i="206"/>
  <c r="H123" i="206"/>
  <c r="G123" i="206"/>
  <c r="F123" i="206"/>
  <c r="E123" i="206"/>
  <c r="D123" i="206"/>
  <c r="C123" i="206"/>
  <c r="B123" i="206"/>
  <c r="I92" i="206"/>
  <c r="I80" i="206"/>
  <c r="I77" i="206"/>
  <c r="I76" i="206"/>
  <c r="I72" i="206"/>
  <c r="I71" i="206"/>
  <c r="I50" i="206"/>
  <c r="I46" i="206"/>
  <c r="I43" i="206"/>
  <c r="I42" i="206"/>
  <c r="I41" i="206"/>
  <c r="I40" i="206"/>
  <c r="I37" i="206"/>
  <c r="I36" i="206"/>
  <c r="I35" i="206"/>
  <c r="I32" i="206"/>
  <c r="I31" i="206"/>
  <c r="I125" i="205" l="1"/>
  <c r="I122" i="205"/>
  <c r="H122" i="205"/>
  <c r="G122" i="205"/>
  <c r="F122" i="205"/>
  <c r="E122" i="205"/>
  <c r="D122" i="205"/>
  <c r="C122" i="205"/>
  <c r="I92" i="205"/>
  <c r="I82" i="205"/>
  <c r="I80" i="205"/>
  <c r="I77" i="205"/>
  <c r="I76" i="205"/>
  <c r="I72" i="205"/>
  <c r="I71" i="205"/>
  <c r="I50" i="205"/>
  <c r="I49" i="205"/>
  <c r="I48" i="205"/>
  <c r="I47" i="205"/>
  <c r="I46" i="205"/>
  <c r="I43" i="205"/>
  <c r="I42" i="205"/>
  <c r="I41" i="205"/>
  <c r="I40" i="205"/>
  <c r="I37" i="205"/>
  <c r="I36" i="205"/>
  <c r="I35" i="205"/>
  <c r="I32" i="205"/>
  <c r="I31" i="205"/>
  <c r="J10" i="216" l="1"/>
  <c r="J101" i="216" s="1"/>
</calcChain>
</file>

<file path=xl/sharedStrings.xml><?xml version="1.0" encoding="utf-8"?>
<sst xmlns="http://schemas.openxmlformats.org/spreadsheetml/2006/main" count="2560" uniqueCount="471">
  <si>
    <t>Cinta adhesiva</t>
  </si>
  <si>
    <t>Clip 33mm</t>
  </si>
  <si>
    <t>Clip 50mm</t>
  </si>
  <si>
    <t>DVD</t>
  </si>
  <si>
    <t>Grapas pequeñas</t>
  </si>
  <si>
    <t>Grapas grandes</t>
  </si>
  <si>
    <t>Lapiceros Azul</t>
  </si>
  <si>
    <t>Libretas Rayadas Peq. 5 x 8</t>
  </si>
  <si>
    <t>Porta Clips</t>
  </si>
  <si>
    <t>Post-It 1 1/2 x 2</t>
  </si>
  <si>
    <t>Lápiz Carbón</t>
  </si>
  <si>
    <t>Lapiceros Negro</t>
  </si>
  <si>
    <t>Goma de Borrar</t>
  </si>
  <si>
    <t>Gomitas</t>
  </si>
  <si>
    <t>Cera para dedos (separa hojas)</t>
  </si>
  <si>
    <t>Folders 8 1/2 x 14</t>
  </si>
  <si>
    <t>Marcador Rojo para Pizarra</t>
  </si>
  <si>
    <t>Marcador Azul Permanente</t>
  </si>
  <si>
    <t>Corrector Liquido Blanco</t>
  </si>
  <si>
    <t xml:space="preserve">Folders 8 1/2 x 11 </t>
  </si>
  <si>
    <t>****OBSERVACION****</t>
  </si>
  <si>
    <t>VALORES RD$</t>
  </si>
  <si>
    <t>Ganchos Billeteros 22 mm</t>
  </si>
  <si>
    <t>Ganchos Billeteros 51 mm</t>
  </si>
  <si>
    <t>Marcador Negro Permanente</t>
  </si>
  <si>
    <t>Libretas Rayadas Gr. 8 1/2 x 11</t>
  </si>
  <si>
    <t xml:space="preserve">Rollo papel sumadora </t>
  </si>
  <si>
    <t>Sobre manila  805x14</t>
  </si>
  <si>
    <t>Sobre manila  805x11</t>
  </si>
  <si>
    <t>Bindinng Case 8.5x14</t>
  </si>
  <si>
    <t xml:space="preserve">Tabillas para papel </t>
  </si>
  <si>
    <t>Sobre manila 8.5 x11</t>
  </si>
  <si>
    <t>Caja de felpa azul</t>
  </si>
  <si>
    <t xml:space="preserve">Teclado </t>
  </si>
  <si>
    <t>hojas de hilo</t>
  </si>
  <si>
    <t xml:space="preserve">hojas de  timbradas con el logo </t>
  </si>
  <si>
    <t xml:space="preserve">Tinta de sumadora </t>
  </si>
  <si>
    <t>Sobre con el logo del IDIAF 8 1/2x 11</t>
  </si>
  <si>
    <t>Sobre con el logo del IDIAF 8 1/2x 14</t>
  </si>
  <si>
    <t>Reglas plástica</t>
  </si>
  <si>
    <t>Resaltadores Amarillos</t>
  </si>
  <si>
    <t>Resaltadores Naranja</t>
  </si>
  <si>
    <t>Resaltadores Rosado</t>
  </si>
  <si>
    <t>Resaltadores Verde</t>
  </si>
  <si>
    <t>Tijera Mediana</t>
  </si>
  <si>
    <t>Memoria 64 Gb</t>
  </si>
  <si>
    <t>Mause Pad</t>
  </si>
  <si>
    <t xml:space="preserve">   RELACIÓN DE INVENTARIO DE MATERIALES GASTABLE </t>
  </si>
  <si>
    <t xml:space="preserve">FECHA DE REGISTRO </t>
  </si>
  <si>
    <t xml:space="preserve">FECHA DE ADQUISICIÓN </t>
  </si>
  <si>
    <t xml:space="preserve">CÓDIGO INSTITUCIONAL </t>
  </si>
  <si>
    <t xml:space="preserve">BREVE DESCRIPCIÓN DEL BIEN </t>
  </si>
  <si>
    <t>EXISTENTE</t>
  </si>
  <si>
    <t xml:space="preserve">Tinta Roja </t>
  </si>
  <si>
    <t xml:space="preserve">Perforadora de 3 </t>
  </si>
  <si>
    <t xml:space="preserve">Administrativo y Financiero </t>
  </si>
  <si>
    <t xml:space="preserve">Libro Récor </t>
  </si>
  <si>
    <t>Uchú stic 40Gr</t>
  </si>
  <si>
    <t>Caja De Chincheta</t>
  </si>
  <si>
    <t>Cartucho HP LaserJet  CF55A</t>
  </si>
  <si>
    <t>Cartucho HP LaserJet CF283A</t>
  </si>
  <si>
    <t>Cartucho HP LaserJet CF281A</t>
  </si>
  <si>
    <t xml:space="preserve">Cartucho HP LaserJet CE505A </t>
  </si>
  <si>
    <t>Cartucho HP LaserJet CB435A</t>
  </si>
  <si>
    <t>Cartucho Xerox LaserJet 3655</t>
  </si>
  <si>
    <t>Cartucho HP LaserJet CF280A</t>
  </si>
  <si>
    <t xml:space="preserve">Folder  plástico  de bolsillo  plástico </t>
  </si>
  <si>
    <t xml:space="preserve">penda Flex/caja </t>
  </si>
  <si>
    <t xml:space="preserve">Los códigos , Tantos Bienes Nacionales , No aplican para esta relación de materiales de oficina </t>
  </si>
  <si>
    <t xml:space="preserve">     Lic.Fautismo Ant .Sosa Ledesma </t>
  </si>
  <si>
    <t>PAPEL BOND 8 1/2 X 11</t>
  </si>
  <si>
    <t>PAPEL BOND 8 1/2 X 14</t>
  </si>
  <si>
    <t>REVISTEROS PLASTICOS</t>
  </si>
  <si>
    <t>Carpeta de 2 pulgada</t>
  </si>
  <si>
    <t>Carpeta de 3 pulgada</t>
  </si>
  <si>
    <t xml:space="preserve">EXISTENTE </t>
  </si>
  <si>
    <t xml:space="preserve">Pergaminos transparente Docena  / 3 caja </t>
  </si>
  <si>
    <t xml:space="preserve">   “Año de la consolidación de la Seguridad  Alimentaria “</t>
  </si>
  <si>
    <t>27/03/2020</t>
  </si>
  <si>
    <t>“Año de la consolidación de la Seguridad  Alimentaria “</t>
  </si>
  <si>
    <t>PERIODO  ABRIL /JUNIO  2020</t>
  </si>
  <si>
    <t>C-101</t>
  </si>
  <si>
    <t>C-393</t>
  </si>
  <si>
    <t>C-395</t>
  </si>
  <si>
    <t>C-79</t>
  </si>
  <si>
    <t>R-200</t>
  </si>
  <si>
    <t>S-600</t>
  </si>
  <si>
    <t>B-493</t>
  </si>
  <si>
    <t>L-566</t>
  </si>
  <si>
    <t>D-89</t>
  </si>
  <si>
    <t>F-567</t>
  </si>
  <si>
    <t>F-568</t>
  </si>
  <si>
    <t>G638</t>
  </si>
  <si>
    <t>G-795</t>
  </si>
  <si>
    <t>U-982</t>
  </si>
  <si>
    <t>G-790</t>
  </si>
  <si>
    <t>G-332</t>
  </si>
  <si>
    <t>L-444</t>
  </si>
  <si>
    <t>L-446</t>
  </si>
  <si>
    <t>L-569</t>
  </si>
  <si>
    <t>M-649</t>
  </si>
  <si>
    <t>M-793</t>
  </si>
  <si>
    <t>T-498</t>
  </si>
  <si>
    <t>P-728</t>
  </si>
  <si>
    <t>P-571</t>
  </si>
  <si>
    <t>P-572</t>
  </si>
  <si>
    <t>T-543</t>
  </si>
  <si>
    <t>T-880</t>
  </si>
  <si>
    <t>M-212</t>
  </si>
  <si>
    <t>C-009</t>
  </si>
  <si>
    <t>S-573</t>
  </si>
  <si>
    <t>R-573</t>
  </si>
  <si>
    <t>C-973</t>
  </si>
  <si>
    <t>C-974</t>
  </si>
  <si>
    <t>C-975</t>
  </si>
  <si>
    <t>C-976</t>
  </si>
  <si>
    <t>C-977</t>
  </si>
  <si>
    <t>C-978</t>
  </si>
  <si>
    <t>H-572</t>
  </si>
  <si>
    <t>H-574</t>
  </si>
  <si>
    <t>T-881</t>
  </si>
  <si>
    <t>R-369</t>
  </si>
  <si>
    <t>F-582</t>
  </si>
  <si>
    <t>T-230</t>
  </si>
  <si>
    <t>R-648</t>
  </si>
  <si>
    <t>R-649</t>
  </si>
  <si>
    <t>R-650</t>
  </si>
  <si>
    <t>R-651</t>
  </si>
  <si>
    <t>M-101</t>
  </si>
  <si>
    <t>G-300</t>
  </si>
  <si>
    <t xml:space="preserve">Guantes </t>
  </si>
  <si>
    <t>mascarillas quirurjics</t>
  </si>
  <si>
    <t>M-400</t>
  </si>
  <si>
    <t>TONER  -2014H  RICOH    ORIGINAL</t>
  </si>
  <si>
    <t>TONER HP   LASERJET  -17A    ORIGINAL</t>
  </si>
  <si>
    <t>TONER HP   LASERJET  -80A    ORIGINAL</t>
  </si>
  <si>
    <t>TONER HP   LASERJET  55A      ORIGINAL</t>
  </si>
  <si>
    <t>TONER HP   LASERJET  12A    ORIGINAL</t>
  </si>
  <si>
    <t>BOTELLAS  DE TINTA- 544 NEGRO     ORIGINAL</t>
  </si>
  <si>
    <t>TONER HP   LASERJET   202A – COLOR  AMARILLO   ORIGINAL</t>
  </si>
  <si>
    <t>TONER HP   LASERJET   202A   -COLOR MAGENTA    ORIGINAL</t>
  </si>
  <si>
    <t>BOTELLAS  TINTA  CYAN  - 544   ORIGINAL</t>
  </si>
  <si>
    <t>BOTELLAS  TINTA MAGENTA 544   ORIGINAL</t>
  </si>
  <si>
    <t>BOTELLAS  TINTA AMARILLA 544   ORIGINAL</t>
  </si>
  <si>
    <t>TONER HP   LASERJET 202A-   COLOR  CYAN   ORIGINAL</t>
  </si>
  <si>
    <t>TONER HP   LASERJET  202A  -NEGRO  ORIGINAL</t>
  </si>
  <si>
    <t>TONER HP   LASERJET  81A   ORIGINAL</t>
  </si>
  <si>
    <t>TONER HP   LASERJET  49A   ORIGINAL</t>
  </si>
  <si>
    <t>TONER HP   LASERJET  83A    ORIGINAL</t>
  </si>
  <si>
    <t>p-575</t>
  </si>
  <si>
    <t>p-576</t>
  </si>
  <si>
    <t>P-532</t>
  </si>
  <si>
    <t>C-358</t>
  </si>
  <si>
    <t>C-359</t>
  </si>
  <si>
    <t>T-800</t>
  </si>
  <si>
    <t>T-801</t>
  </si>
  <si>
    <t>T-802</t>
  </si>
  <si>
    <t>T-803</t>
  </si>
  <si>
    <t>T-804</t>
  </si>
  <si>
    <t>T-805</t>
  </si>
  <si>
    <t>T-806</t>
  </si>
  <si>
    <t>T-807</t>
  </si>
  <si>
    <t>T-808</t>
  </si>
  <si>
    <t>T-809</t>
  </si>
  <si>
    <t>T-810</t>
  </si>
  <si>
    <t>T-811</t>
  </si>
  <si>
    <t>T-812</t>
  </si>
  <si>
    <t>T-813</t>
  </si>
  <si>
    <t>T-814</t>
  </si>
  <si>
    <t>T-815</t>
  </si>
  <si>
    <t>10-10-209</t>
  </si>
  <si>
    <t>p-003</t>
  </si>
  <si>
    <t>30/06-2020</t>
  </si>
  <si>
    <t>30-006-2020</t>
  </si>
  <si>
    <t xml:space="preserve">CARTUCHO  TN-880  GENERICO  </t>
  </si>
  <si>
    <t>TINTA EPSON  -664 NEGRO    ORIGINAL</t>
  </si>
  <si>
    <t>TINTA EPSON CIAN  - 664   ORIGINAL</t>
  </si>
  <si>
    <t>TINTA EPSON - MAGENTA  664  ORIGINAL</t>
  </si>
  <si>
    <t>TINTA EPSON   -AMARILLA   644  ORIGINAL</t>
  </si>
  <si>
    <t>CINTA  EPSON -FX890   ORIGINAL</t>
  </si>
  <si>
    <t>TONER  226A   ORIGINAL</t>
  </si>
  <si>
    <t>T-817</t>
  </si>
  <si>
    <t>T-818</t>
  </si>
  <si>
    <t>T-819</t>
  </si>
  <si>
    <t>T-820</t>
  </si>
  <si>
    <t>T-822</t>
  </si>
  <si>
    <t>C-821</t>
  </si>
  <si>
    <t>C-816</t>
  </si>
  <si>
    <t>30-06-2020</t>
  </si>
  <si>
    <t>15-06-2020</t>
  </si>
  <si>
    <t xml:space="preserve">Resaltador rosado </t>
  </si>
  <si>
    <t>R-646</t>
  </si>
  <si>
    <t>3-062020</t>
  </si>
  <si>
    <t>16-06-2020</t>
  </si>
  <si>
    <t>PERIODO ABRIL /JUNIO  2020</t>
  </si>
  <si>
    <t>PERIODO  Julio / septiembre  2020</t>
  </si>
  <si>
    <t>PERIODO  JULIO / SEPTIEMBRE 2020</t>
  </si>
  <si>
    <t xml:space="preserve"> Kirsis Lapaix </t>
  </si>
  <si>
    <t>Directora Administrativa y Financiera</t>
  </si>
  <si>
    <t>Sr.Marileidys Jimenez  T</t>
  </si>
  <si>
    <t xml:space="preserve">Encargada de Almacen </t>
  </si>
  <si>
    <t xml:space="preserve">Resaltadores Verde </t>
  </si>
  <si>
    <t>.</t>
  </si>
  <si>
    <t>J-001</t>
  </si>
  <si>
    <t xml:space="preserve">  </t>
  </si>
  <si>
    <t>Guillermina Aybal</t>
  </si>
  <si>
    <t xml:space="preserve">   RELACIÓN DE INVENTARIO DE MATERIAL GASTABLE </t>
  </si>
  <si>
    <t>MASCARILLA QUIRULGICA</t>
  </si>
  <si>
    <t>GUANTES</t>
  </si>
  <si>
    <t xml:space="preserve">GEL ANTIBACTERlAL  ROSEWELL/50GL </t>
  </si>
  <si>
    <t>JABON LIQUIDO DE MANOS IGL/20 GL</t>
  </si>
  <si>
    <t>ACOHOL ISOPROPILICO ROSESEWELL 70 IGL/35 GL</t>
  </si>
  <si>
    <t>TECLADO</t>
  </si>
  <si>
    <t>RESALTADORES AMARILLO</t>
  </si>
  <si>
    <t>RESALTADORES NARANJA</t>
  </si>
  <si>
    <t>RESALTADORES ROSADO</t>
  </si>
  <si>
    <t>RESALTADORES VERDE</t>
  </si>
  <si>
    <t xml:space="preserve">PENDA FlEX/CAJA </t>
  </si>
  <si>
    <t>TINTA DE SUMADORA</t>
  </si>
  <si>
    <t>CARTUCHO HP LASER JET CF280A</t>
  </si>
  <si>
    <t>SOBRES TIMBRADOS IDIAF 8 1/2x 14 / UNIDAD</t>
  </si>
  <si>
    <t>HOJAS DE HILO/ RESMA</t>
  </si>
  <si>
    <t>SOBRES TIMBRADO DEL IDIAF 8 1/2x 11</t>
  </si>
  <si>
    <t>REGLAS PLASTICA</t>
  </si>
  <si>
    <t>SOBRES MANILA 8.5 x11</t>
  </si>
  <si>
    <t>CARTUCHO HP LASER JET  CF55A</t>
  </si>
  <si>
    <t>CARTUCHO HP LASER JET CF281A</t>
  </si>
  <si>
    <t>CARTUCHO HP LaserJet CF283A</t>
  </si>
  <si>
    <t>CARTUCHO HP LASER JET CB435A</t>
  </si>
  <si>
    <t>CAJAS DE CHINCHETAS</t>
  </si>
  <si>
    <t xml:space="preserve">TINTA  ROJA </t>
  </si>
  <si>
    <t>POTI-IT 1 1/2 x 2</t>
  </si>
  <si>
    <t>MARCADORES  AZUL PERMANENTE</t>
  </si>
  <si>
    <t>LIBRETAS  RAYADA PEQ. 5 x 8</t>
  </si>
  <si>
    <t>MARCADORES NEGRO PERMANENTE</t>
  </si>
  <si>
    <t xml:space="preserve">JABON  LIQUIDO  DE CUABA  ROSEWELL20GL </t>
  </si>
  <si>
    <t>30-12-2020</t>
  </si>
  <si>
    <t>30/12/2020</t>
  </si>
  <si>
    <t>30-6-2020</t>
  </si>
  <si>
    <t xml:space="preserve">CARTUCHO DE TINTA NEGRO EPSON 544 </t>
  </si>
  <si>
    <t>CARTUCHO DE TINTA AMARILLA EPSON 544   ORIGINAL</t>
  </si>
  <si>
    <t>CARTUCHO DE   TINTA MAGENTA 544   ORIGINAL</t>
  </si>
  <si>
    <t>T-823</t>
  </si>
  <si>
    <t>TONER HP 30A</t>
  </si>
  <si>
    <t>T-824</t>
  </si>
  <si>
    <t>TONER HP 35A</t>
  </si>
  <si>
    <t>T-825</t>
  </si>
  <si>
    <t>T-826</t>
  </si>
  <si>
    <t>TONER HP 36A</t>
  </si>
  <si>
    <t>TONER HP 32A</t>
  </si>
  <si>
    <t>T-827</t>
  </si>
  <si>
    <t>CARTUCHO HP CF285A</t>
  </si>
  <si>
    <t>T-828</t>
  </si>
  <si>
    <t>CARTUCHO HP CF278A</t>
  </si>
  <si>
    <t>T-829</t>
  </si>
  <si>
    <t>CARTUCHO HP W 1105A</t>
  </si>
  <si>
    <t>Periodo  Octubre / Diciembre  2020</t>
  </si>
  <si>
    <t>CARPETAS DE 3 PULGADAS</t>
  </si>
  <si>
    <t>CARPETAS DE 2 PULGADAS</t>
  </si>
  <si>
    <t>S-01</t>
  </si>
  <si>
    <t>SUMADORA SHARP EL-2630 PIII</t>
  </si>
  <si>
    <t>BDE-01</t>
  </si>
  <si>
    <t>BANDEJA DE ESCRITORIO DE METAL3/1 TALBOT</t>
  </si>
  <si>
    <t>SACAGRAPAS  NUSTAR NEGRO</t>
  </si>
  <si>
    <t>SG-01</t>
  </si>
  <si>
    <t>FS-01</t>
  </si>
  <si>
    <t>FOLDER SATINADO AZUL OSCURO</t>
  </si>
  <si>
    <t>ABC-01</t>
  </si>
  <si>
    <t xml:space="preserve">BINDINNG CASE/P CARTA </t>
  </si>
  <si>
    <t>S-572</t>
  </si>
  <si>
    <t>S-574</t>
  </si>
  <si>
    <t xml:space="preserve">SOBRE MANILA/10X13 </t>
  </si>
  <si>
    <t>S-575</t>
  </si>
  <si>
    <t xml:space="preserve">SOBRE MANILA/10X15 </t>
  </si>
  <si>
    <t>TIJERA MANGO NEGRO 7 PULG. TALBOT</t>
  </si>
  <si>
    <t>SOBRES MANILA 9 x12</t>
  </si>
  <si>
    <t>C-396</t>
  </si>
  <si>
    <t>C-397</t>
  </si>
  <si>
    <t>C-398</t>
  </si>
  <si>
    <t xml:space="preserve">PORTA CLIP BEIFA REDONDO MAGNETICO </t>
  </si>
  <si>
    <t xml:space="preserve">REVISTEROS PLASTICOS </t>
  </si>
  <si>
    <t>R-652</t>
  </si>
  <si>
    <t>RESALTADORES AZUL CLARO BEROL</t>
  </si>
  <si>
    <t xml:space="preserve">MAUSE  PAD GENERICO </t>
  </si>
  <si>
    <t>P-004</t>
  </si>
  <si>
    <t>PERFORADORA DE 2H STD NUSTAR 493 NS-031</t>
  </si>
  <si>
    <t>13/11/2020</t>
  </si>
  <si>
    <t>G-01</t>
  </si>
  <si>
    <t>GRAPADORA BOSTITCH B 440</t>
  </si>
  <si>
    <t>J-002</t>
  </si>
  <si>
    <t>GL-001</t>
  </si>
  <si>
    <t>AL-001</t>
  </si>
  <si>
    <t>F-001</t>
  </si>
  <si>
    <t>ENTRADA</t>
  </si>
  <si>
    <t>SALIDA</t>
  </si>
  <si>
    <t>TOTAL</t>
  </si>
  <si>
    <t>INVENTARIO INCIAL</t>
  </si>
  <si>
    <t>P-003</t>
  </si>
  <si>
    <t>CINTHA ADHESIVA</t>
  </si>
  <si>
    <t>CLIP 33MM</t>
  </si>
  <si>
    <t>CLIP 50MM</t>
  </si>
  <si>
    <t xml:space="preserve">CLIP BILLETERO 25 mm </t>
  </si>
  <si>
    <t xml:space="preserve">CLIP BILLETERO 32 mm </t>
  </si>
  <si>
    <t xml:space="preserve">CLIP BILLETERO 51 mm </t>
  </si>
  <si>
    <t>UCHU STIC 40Gr</t>
  </si>
  <si>
    <t>SOBRE MANILA 805x14</t>
  </si>
  <si>
    <t>SOBRE MANILA 805x11</t>
  </si>
  <si>
    <t xml:space="preserve">ROLLO PAPEL SUMADURA </t>
  </si>
  <si>
    <t xml:space="preserve">PERFORADORA DE 3 </t>
  </si>
  <si>
    <t xml:space="preserve">PERGAMINOS TRANSPARENTE DOCENA </t>
  </si>
  <si>
    <t>MARCADOR ROJO PARA PIZARRA</t>
  </si>
  <si>
    <t>LIBRO RECORD</t>
  </si>
  <si>
    <t>LIBRETAS RAYADAS GR. 8 1/2 x 11</t>
  </si>
  <si>
    <t>LAPIZ CARBON/CJAS.</t>
  </si>
  <si>
    <t>LAPICEROS NEGROSICAJAS</t>
  </si>
  <si>
    <t>GRAPAS GRANDES</t>
  </si>
  <si>
    <t>GOMA DE BORRAR</t>
  </si>
  <si>
    <t>GANCHOS BILLETEROS 22 mm</t>
  </si>
  <si>
    <t>FOLDERS 8 1/2 x 14</t>
  </si>
  <si>
    <t xml:space="preserve">FOLDERS 8 1/2 x 11 </t>
  </si>
  <si>
    <t>FELPA ROLLERBALL/l T42114 AZUL TALBOT/cja</t>
  </si>
  <si>
    <t>CORRECTOR LIQUIDO TALBOT</t>
  </si>
  <si>
    <t>CERA PARA CONTAR (SEPARA HOJAS)</t>
  </si>
  <si>
    <t>CARTUCHO  XEROX LASER JET 3655</t>
  </si>
  <si>
    <t>CAJAS DE GRAPAS EAGLE 26/6 ESTÁNDAR</t>
  </si>
  <si>
    <t>BANDITAS DE GOMA STANTOP No. 18</t>
  </si>
  <si>
    <t>BINDING CASE 8.5x14/CJA</t>
  </si>
  <si>
    <t>LAPICEROS AZUL/CAJAS</t>
  </si>
  <si>
    <t>30/12/2018</t>
  </si>
  <si>
    <t>P-575</t>
  </si>
  <si>
    <t>30-12/2020</t>
  </si>
  <si>
    <t>Kirsys Lapaix</t>
  </si>
  <si>
    <t>Encargada de Almacen</t>
  </si>
  <si>
    <t>"OBSERVACION"</t>
  </si>
  <si>
    <t>P-576</t>
  </si>
  <si>
    <t>15/06/2020</t>
  </si>
  <si>
    <t xml:space="preserve">EXISTENCIA </t>
  </si>
  <si>
    <t>22/03/2021</t>
  </si>
  <si>
    <t>22-03-2021</t>
  </si>
  <si>
    <t>M-401</t>
  </si>
  <si>
    <t xml:space="preserve">MASCARILLA QUIRULGICA/CAJAS </t>
  </si>
  <si>
    <t>MASCARILLA KN95 S/FILTRO/ 40 UNIDADES BLANCA</t>
  </si>
  <si>
    <t>22/3/2021</t>
  </si>
  <si>
    <t>GUANTES DE LATEX 10 CAJAS  100/1 SINPOLVO SIZE L</t>
  </si>
  <si>
    <t>P-577</t>
  </si>
  <si>
    <t>PAPEL TIMBRADO DEL IDIAF</t>
  </si>
  <si>
    <t>19/08/2019</t>
  </si>
  <si>
    <t>Kirsys Lapaix De Cedano</t>
  </si>
  <si>
    <t>PRECIO UNITARIO</t>
  </si>
  <si>
    <t>EXISTENCIA FISICA</t>
  </si>
  <si>
    <t>EXISTENCIA RD$</t>
  </si>
  <si>
    <t>T26</t>
  </si>
  <si>
    <t>TONER 55A</t>
  </si>
  <si>
    <t>TONER 81 A</t>
  </si>
  <si>
    <t>CARTUCHO 544 NEGRO</t>
  </si>
  <si>
    <t>CARTUCHO 544 AMARILLO</t>
  </si>
  <si>
    <t>CARTUCHO 544 AZUL</t>
  </si>
  <si>
    <t>CARTUCHO 544 MAGENTA</t>
  </si>
  <si>
    <t>T-541</t>
  </si>
  <si>
    <t>T-545</t>
  </si>
  <si>
    <t>T-542</t>
  </si>
  <si>
    <t>T-540</t>
  </si>
  <si>
    <t>T-27</t>
  </si>
  <si>
    <t>T-202</t>
  </si>
  <si>
    <t xml:space="preserve">TONER 202 A CF 500 NEGRO </t>
  </si>
  <si>
    <t>TONER 202 A CF 500 AMARILLO</t>
  </si>
  <si>
    <t>TONER 202 A CF 500 ROJO</t>
  </si>
  <si>
    <t>TONER 202 A CF 500 AZUL</t>
  </si>
  <si>
    <t>PERIODO  ENERO/ MARZO 2021</t>
  </si>
  <si>
    <t>24/5/2021</t>
  </si>
  <si>
    <t>BA-01</t>
  </si>
  <si>
    <t>BN-01</t>
  </si>
  <si>
    <t>BOLIGRAFOS AZUL PELIKAN PONTEC( CAJA12 UNIDES)</t>
  </si>
  <si>
    <t>BOLIGRAFOS NEGRO  PELIKAN PONTEC( CAJA12 UNIDES)</t>
  </si>
  <si>
    <t>BOLIGRAFOS ROJO  PELIKAN PONTEC( CAJA12 UNIDES)</t>
  </si>
  <si>
    <t>GRAPADORAS STD NUSTAR</t>
  </si>
  <si>
    <t>BR-01</t>
  </si>
  <si>
    <t>GPF-02</t>
  </si>
  <si>
    <t>CJAS DE GANCHO P/ FOLDERS POINTER(MACHO HEMBRA</t>
  </si>
  <si>
    <t>FP-01</t>
  </si>
  <si>
    <t>CAJAS FOLDERS PLASTICOS 8/2X11C/BOLSILLOS(ARTESCO)</t>
  </si>
  <si>
    <t>C-01</t>
  </si>
  <si>
    <t>CARPETAS DE 1 PULGADA(OFINOTA )</t>
  </si>
  <si>
    <t>C-02</t>
  </si>
  <si>
    <t>C-03</t>
  </si>
  <si>
    <t>RP-01</t>
  </si>
  <si>
    <t>REVISTERO PLASTICO FALCON</t>
  </si>
  <si>
    <t>SACAGRAPAS  STD IMPORT</t>
  </si>
  <si>
    <t>FM-01</t>
  </si>
  <si>
    <t>FM-02</t>
  </si>
  <si>
    <t>CAJAS DE FOLDERS MANILA 8/2X11 (OFICE NOTA</t>
  </si>
  <si>
    <t>CAJAS DE FOLDERS MANILA 8/2X14 (OFICE NOTA</t>
  </si>
  <si>
    <t>CPC-01</t>
  </si>
  <si>
    <t>CERA PARA CONTAR 14 G (PELIKAN)</t>
  </si>
  <si>
    <t>TJ-01</t>
  </si>
  <si>
    <t>TIJERAS MANGO NEGRO NUSTAR</t>
  </si>
  <si>
    <t>BG-01</t>
  </si>
  <si>
    <t>CAJAS BANDITA GOMAS TOP # 18</t>
  </si>
  <si>
    <t>PC-01</t>
  </si>
  <si>
    <t xml:space="preserve">PORTA CLIPS NEGRO/TRANSPARENTE NUSTAR </t>
  </si>
  <si>
    <t>MEMORIA USB 16GB KRATOV</t>
  </si>
  <si>
    <t>MUSB-01</t>
  </si>
  <si>
    <t>CINTA ADHESIVA DE EMPAQUES 2 STRONG BEAR</t>
  </si>
  <si>
    <t>CINTA ADHESIVA 3/4 33 YD POINTER</t>
  </si>
  <si>
    <t>CA-01</t>
  </si>
  <si>
    <t>CA-02</t>
  </si>
  <si>
    <t>DC-01</t>
  </si>
  <si>
    <t>DISPENSADOR DE CINTAS 3/4</t>
  </si>
  <si>
    <t>GB-01</t>
  </si>
  <si>
    <t>GB-02</t>
  </si>
  <si>
    <t>GB-03</t>
  </si>
  <si>
    <t>PU-01</t>
  </si>
  <si>
    <t>CAJAS DE CLIPS BILLETEROS 25 MM (ARTESCO)</t>
  </si>
  <si>
    <t>CAJAS DE CLIPS BILLETEROS 32 MM (ARTESCO)</t>
  </si>
  <si>
    <t>UHU STICK 21G</t>
  </si>
  <si>
    <t>CARTUCHO HP LASER JET  CF283A</t>
  </si>
  <si>
    <t>CARPETAS DE 2 PULGADAS(OFINOTA )</t>
  </si>
  <si>
    <t>CARPETAS DE 3 PULGADAS(OFINOTA )</t>
  </si>
  <si>
    <t>CAJAS DE BANDAS DE GOMAS TOP # 18</t>
  </si>
  <si>
    <t>PB-02</t>
  </si>
  <si>
    <t>PDC-01</t>
  </si>
  <si>
    <t>POST-IT 3X3 5/1</t>
  </si>
  <si>
    <t>PAPEL BOND 8/2X14 ABBY</t>
  </si>
  <si>
    <t>PAPEL BOND 8/2X11 OFFINOTA</t>
  </si>
  <si>
    <t>PB-575</t>
  </si>
  <si>
    <t>VALORES INICIAL RD$</t>
  </si>
  <si>
    <t>BINDING CASE 8.5x14/CJA  UNIDADES)</t>
  </si>
  <si>
    <t>CAJAS DE CLIPS BILLETEROS 51MM (ARTESCO)</t>
  </si>
  <si>
    <t>RELACIÓN DEL INVENTARIO DE MATERIAL GASTABLE  PERIODO  ABRIL/JUNIO 2021</t>
  </si>
  <si>
    <t>PAPEL BOND 8/x11 OFI- NOTA PLUS 500 HOJAS</t>
  </si>
  <si>
    <t>PB-03</t>
  </si>
  <si>
    <t>RELACIÓN DEL INVENTARIO DE MATERIAL GASTABLE  PERIODO  JULIO/SEPTIEMBRE 2021</t>
  </si>
  <si>
    <t>Guillermina Aybal Castillo</t>
  </si>
  <si>
    <t xml:space="preserve">Guillermina Aybal </t>
  </si>
  <si>
    <t xml:space="preserve">Encargada De Almacen </t>
  </si>
  <si>
    <t>FELPA ROLLERBALL/l T42114 AZUL TALBOT/CAJAS</t>
  </si>
  <si>
    <t>C-582</t>
  </si>
  <si>
    <t>16/06/2020</t>
  </si>
  <si>
    <t>30/06/2020</t>
  </si>
  <si>
    <t>30/6/2020</t>
  </si>
  <si>
    <t>RELACIÓN DEL INVENTARIO DE MATERIAL GASTABLE  PERIODO  OCTUBRE/DICIEMBRE 2021</t>
  </si>
  <si>
    <t>T-89</t>
  </si>
  <si>
    <t xml:space="preserve">TONER 89 A </t>
  </si>
  <si>
    <t>T-55</t>
  </si>
  <si>
    <t>TONER 55 A</t>
  </si>
  <si>
    <t>27/12/21</t>
  </si>
  <si>
    <t>PF-01</t>
  </si>
  <si>
    <t>PF-02</t>
  </si>
  <si>
    <t xml:space="preserve">PERFORADORA DE 3 HOYOS 3H (FALCON) </t>
  </si>
  <si>
    <t>PERFORADORA DE 2 HOYOS 2H (FALCON</t>
  </si>
  <si>
    <t>SM-01</t>
  </si>
  <si>
    <t>SOBRE MANILA 9X12</t>
  </si>
  <si>
    <t>CP-01</t>
  </si>
  <si>
    <t>CUBIERTAS PLASTICAS TRANSPARENTE CON LINEAS 50/</t>
  </si>
  <si>
    <t>EA-01</t>
  </si>
  <si>
    <t>ETIQUETAS ADHESIVAS FOLDERS (TOP)200/1</t>
  </si>
  <si>
    <t>MEMORIAS USB 64 GB KINGSTON 3.0(79432)</t>
  </si>
  <si>
    <t>BC-01</t>
  </si>
  <si>
    <t xml:space="preserve">BINDING CASE NEGRO #50 </t>
  </si>
  <si>
    <t>FS</t>
  </si>
  <si>
    <t>FOLDERS SATINADO 8 1 /2X11 C/BOLSILLOS AZUL OSCURO</t>
  </si>
  <si>
    <t>MLI</t>
  </si>
  <si>
    <t>MOUSE LOGITECH M170 GRIS INALAMBRICO USB NEGRO</t>
  </si>
  <si>
    <t>23/12/21</t>
  </si>
  <si>
    <t xml:space="preserve">MLI-02 </t>
  </si>
  <si>
    <t>MOUSE AGILER 3D OPTICAL ALAMBRICO USB NEGRO</t>
  </si>
  <si>
    <t>SH-001</t>
  </si>
  <si>
    <t>SUMADORA SHARP EL-2630PIII</t>
  </si>
  <si>
    <t>RELACIÓN DEL INVENTARIO DE MATERIAL GASTABLE  PERIODO  ENERO/MARZO 2022</t>
  </si>
  <si>
    <t>CAJAS DE GANCHOS P/ FOLDERS POINTER(MACHO HEMBRA</t>
  </si>
  <si>
    <t>MARCADORES ROJO PARA PIZARRA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</si>
</sst>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2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name val="Arial"/>
      <family val="2"/>
    </font>
    <font>
      <b/>
      <sz val="36"/>
      <color theme="1"/>
      <name val="Calibri"/>
      <family val="2"/>
      <scheme val="minor"/>
    </font>
    <font>
      <b/>
      <sz val="28"/>
      <name val="Georgia"/>
      <family val="1"/>
    </font>
    <font>
      <sz val="32"/>
      <name val="Arial"/>
      <family val="2"/>
    </font>
    <font>
      <b/>
      <sz val="32"/>
      <color rgb="FF3F3F3F"/>
      <name val="Calibri"/>
      <family val="2"/>
      <scheme val="minor"/>
    </font>
    <font>
      <sz val="36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rgb="FF000000"/>
      <name val="Cambria"/>
      <family val="1"/>
    </font>
    <font>
      <sz val="10"/>
      <color rgb="FFFF0000"/>
      <name val="Arial"/>
      <family val="2"/>
    </font>
    <font>
      <b/>
      <sz val="36"/>
      <name val="Georgia"/>
      <family val="1"/>
    </font>
    <font>
      <sz val="48"/>
      <name val="Arial"/>
      <family val="2"/>
    </font>
    <font>
      <b/>
      <sz val="36"/>
      <color theme="1"/>
      <name val="Georgia"/>
      <family val="1"/>
    </font>
    <font>
      <b/>
      <sz val="48"/>
      <color theme="1"/>
      <name val="Calibri"/>
      <family val="2"/>
      <scheme val="minor"/>
    </font>
    <font>
      <b/>
      <sz val="48"/>
      <name val="Arial"/>
      <family val="2"/>
    </font>
    <font>
      <b/>
      <sz val="36"/>
      <name val="Arial"/>
      <family val="2"/>
    </font>
    <font>
      <b/>
      <sz val="40"/>
      <name val="Arial"/>
      <family val="2"/>
    </font>
    <font>
      <b/>
      <sz val="14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sz val="24"/>
      <color theme="1"/>
      <name val="Arial"/>
      <family val="2"/>
    </font>
    <font>
      <sz val="16"/>
      <color theme="1"/>
      <name val="Arial"/>
      <family val="2"/>
    </font>
    <font>
      <b/>
      <sz val="32"/>
      <color rgb="FF3F3F3F"/>
      <name val="Arial"/>
      <family val="2"/>
    </font>
    <font>
      <b/>
      <sz val="28"/>
      <color theme="1"/>
      <name val="Arial"/>
      <family val="2"/>
    </font>
    <font>
      <sz val="36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26"/>
      <color theme="1"/>
      <name val="Arial"/>
      <family val="2"/>
    </font>
    <font>
      <sz val="26"/>
      <name val="Arial"/>
      <family val="2"/>
    </font>
    <font>
      <sz val="26"/>
      <color theme="1"/>
      <name val="Arial"/>
      <family val="2"/>
    </font>
    <font>
      <sz val="26"/>
      <color rgb="FF000000"/>
      <name val="Arial"/>
      <family val="2"/>
    </font>
    <font>
      <b/>
      <sz val="24"/>
      <color theme="1"/>
      <name val="Arial"/>
      <family val="2"/>
    </font>
    <font>
      <sz val="2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medium">
        <color indexed="64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43" fontId="3" fillId="0" borderId="0" applyFont="0" applyFill="0" applyBorder="0" applyAlignment="0" applyProtection="0"/>
    <xf numFmtId="0" fontId="1" fillId="0" borderId="0"/>
    <xf numFmtId="0" fontId="6" fillId="2" borderId="4" applyNumberFormat="0" applyAlignment="0" applyProtection="0"/>
    <xf numFmtId="0" fontId="7" fillId="3" borderId="5" applyNumberFormat="0" applyAlignment="0" applyProtection="0"/>
    <xf numFmtId="43" fontId="47" fillId="0" borderId="0" applyFont="0" applyFill="0" applyBorder="0" applyAlignment="0" applyProtection="0"/>
  </cellStyleXfs>
  <cellXfs count="737">
    <xf numFmtId="0" fontId="0" fillId="0" borderId="0" xfId="0"/>
    <xf numFmtId="0" fontId="5" fillId="0" borderId="0" xfId="0" applyFont="1"/>
    <xf numFmtId="14" fontId="12" fillId="0" borderId="0" xfId="0" applyNumberFormat="1" applyFont="1" applyAlignment="1">
      <alignment horizontal="center" vertical="center"/>
    </xf>
    <xf numFmtId="14" fontId="12" fillId="0" borderId="0" xfId="0" applyNumberFormat="1" applyFont="1"/>
    <xf numFmtId="40" fontId="12" fillId="0" borderId="0" xfId="0" applyNumberFormat="1" applyFont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0" fillId="0" borderId="0" xfId="0" applyAlignment="1"/>
    <xf numFmtId="2" fontId="12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/>
    <xf numFmtId="2" fontId="16" fillId="0" borderId="0" xfId="0" applyNumberFormat="1" applyFont="1" applyBorder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8" fillId="0" borderId="0" xfId="0" applyFont="1"/>
    <xf numFmtId="2" fontId="11" fillId="0" borderId="0" xfId="0" applyNumberFormat="1" applyFont="1"/>
    <xf numFmtId="0" fontId="19" fillId="0" borderId="0" xfId="0" applyFont="1"/>
    <xf numFmtId="0" fontId="18" fillId="0" borderId="0" xfId="0" applyFont="1" applyBorder="1"/>
    <xf numFmtId="14" fontId="20" fillId="0" borderId="0" xfId="0" applyNumberFormat="1" applyFont="1" applyBorder="1" applyAlignment="1">
      <alignment horizontal="center" vertical="center"/>
    </xf>
    <xf numFmtId="40" fontId="18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18" fillId="0" borderId="0" xfId="0" applyNumberFormat="1" applyFont="1" applyBorder="1"/>
    <xf numFmtId="14" fontId="20" fillId="0" borderId="0" xfId="0" applyNumberFormat="1" applyFont="1" applyBorder="1" applyAlignment="1"/>
    <xf numFmtId="2" fontId="20" fillId="0" borderId="0" xfId="0" applyNumberFormat="1" applyFont="1" applyBorder="1" applyAlignment="1"/>
    <xf numFmtId="0" fontId="18" fillId="0" borderId="23" xfId="0" applyFont="1" applyBorder="1"/>
    <xf numFmtId="2" fontId="18" fillId="0" borderId="0" xfId="0" applyNumberFormat="1" applyFont="1"/>
    <xf numFmtId="0" fontId="18" fillId="0" borderId="0" xfId="0" applyFont="1" applyAlignment="1">
      <alignment wrapText="1"/>
    </xf>
    <xf numFmtId="14" fontId="18" fillId="0" borderId="0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14" fontId="9" fillId="0" borderId="0" xfId="0" applyNumberFormat="1" applyFont="1" applyBorder="1" applyAlignment="1">
      <alignment horizontal="center" wrapText="1"/>
    </xf>
    <xf numFmtId="14" fontId="10" fillId="0" borderId="0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165" fontId="10" fillId="0" borderId="0" xfId="0" applyNumberFormat="1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/>
    <xf numFmtId="2" fontId="19" fillId="0" borderId="0" xfId="0" applyNumberFormat="1" applyFont="1" applyAlignment="1"/>
    <xf numFmtId="0" fontId="23" fillId="0" borderId="0" xfId="0" applyFont="1" applyAlignment="1">
      <alignment horizontal="center" vertical="center" wrapText="1"/>
    </xf>
    <xf numFmtId="14" fontId="21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/>
    <xf numFmtId="14" fontId="27" fillId="2" borderId="0" xfId="7" applyNumberFormat="1" applyFont="1" applyBorder="1" applyAlignment="1">
      <alignment horizontal="center"/>
    </xf>
    <xf numFmtId="40" fontId="18" fillId="0" borderId="2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1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3" borderId="15" xfId="8" applyFont="1" applyBorder="1" applyAlignment="1">
      <alignment horizontal="center" vertical="center" wrapText="1"/>
    </xf>
    <xf numFmtId="0" fontId="24" fillId="3" borderId="20" xfId="8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 vertical="center"/>
    </xf>
    <xf numFmtId="0" fontId="28" fillId="0" borderId="16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2" fontId="28" fillId="0" borderId="16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/>
    </xf>
    <xf numFmtId="2" fontId="29" fillId="0" borderId="16" xfId="0" applyNumberFormat="1" applyFont="1" applyBorder="1" applyAlignment="1">
      <alignment horizontal="center" vertical="center"/>
    </xf>
    <xf numFmtId="0" fontId="29" fillId="0" borderId="16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165" fontId="29" fillId="0" borderId="11" xfId="0" applyNumberFormat="1" applyFon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0" fontId="29" fillId="0" borderId="17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2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65" fontId="29" fillId="0" borderId="12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center" vertical="center"/>
    </xf>
    <xf numFmtId="0" fontId="29" fillId="0" borderId="18" xfId="0" applyNumberFormat="1" applyFont="1" applyBorder="1" applyAlignment="1">
      <alignment horizontal="center" vertical="center"/>
    </xf>
    <xf numFmtId="2" fontId="28" fillId="0" borderId="13" xfId="0" applyNumberFormat="1" applyFont="1" applyBorder="1" applyAlignment="1">
      <alignment horizontal="center" vertical="center"/>
    </xf>
    <xf numFmtId="14" fontId="28" fillId="0" borderId="8" xfId="0" applyNumberFormat="1" applyFont="1" applyBorder="1" applyAlignment="1">
      <alignment horizontal="center" vertical="center"/>
    </xf>
    <xf numFmtId="14" fontId="28" fillId="0" borderId="12" xfId="0" applyNumberFormat="1" applyFont="1" applyBorder="1" applyAlignment="1">
      <alignment horizontal="center" vertical="center"/>
    </xf>
    <xf numFmtId="14" fontId="24" fillId="3" borderId="20" xfId="8" applyNumberFormat="1" applyFont="1" applyBorder="1" applyAlignment="1">
      <alignment horizontal="center" vertical="center" wrapText="1"/>
    </xf>
    <xf numFmtId="14" fontId="24" fillId="3" borderId="24" xfId="8" applyNumberFormat="1" applyFont="1" applyBorder="1" applyAlignment="1">
      <alignment horizontal="center" vertical="center" wrapText="1"/>
    </xf>
    <xf numFmtId="14" fontId="24" fillId="3" borderId="15" xfId="8" applyNumberFormat="1" applyFont="1" applyBorder="1" applyAlignment="1">
      <alignment horizontal="center" vertical="center" wrapText="1"/>
    </xf>
    <xf numFmtId="14" fontId="24" fillId="3" borderId="25" xfId="8" applyNumberFormat="1" applyFont="1" applyBorder="1" applyAlignment="1">
      <alignment horizontal="center" vertical="center" wrapText="1"/>
    </xf>
    <xf numFmtId="14" fontId="24" fillId="3" borderId="26" xfId="8" applyNumberFormat="1" applyFont="1" applyBorder="1" applyAlignment="1">
      <alignment horizontal="center" vertical="center" wrapText="1"/>
    </xf>
    <xf numFmtId="14" fontId="24" fillId="3" borderId="27" xfId="8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165" fontId="29" fillId="0" borderId="29" xfId="0" applyNumberFormat="1" applyFont="1" applyBorder="1" applyAlignment="1">
      <alignment horizontal="center" vertical="center"/>
    </xf>
    <xf numFmtId="2" fontId="29" fillId="0" borderId="30" xfId="0" applyNumberFormat="1" applyFont="1" applyBorder="1" applyAlignment="1">
      <alignment horizontal="center" vertical="center"/>
    </xf>
    <xf numFmtId="0" fontId="29" fillId="0" borderId="3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2" fontId="29" fillId="0" borderId="9" xfId="0" applyNumberFormat="1" applyFont="1" applyBorder="1" applyAlignment="1">
      <alignment horizontal="center" vertical="center"/>
    </xf>
    <xf numFmtId="2" fontId="29" fillId="0" borderId="13" xfId="0" applyNumberFormat="1" applyFont="1" applyBorder="1" applyAlignment="1">
      <alignment horizontal="center" vertical="center"/>
    </xf>
    <xf numFmtId="14" fontId="23" fillId="0" borderId="22" xfId="0" applyNumberFormat="1" applyFont="1" applyBorder="1" applyAlignment="1">
      <alignment horizontal="center" vertical="center"/>
    </xf>
    <xf numFmtId="2" fontId="29" fillId="0" borderId="14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165" fontId="29" fillId="0" borderId="11" xfId="0" applyNumberFormat="1" applyFont="1" applyBorder="1" applyAlignment="1">
      <alignment horizontal="center" wrapText="1"/>
    </xf>
    <xf numFmtId="2" fontId="29" fillId="0" borderId="14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2" fontId="29" fillId="0" borderId="9" xfId="0" applyNumberFormat="1" applyFont="1" applyBorder="1" applyAlignment="1">
      <alignment horizontal="center" wrapText="1"/>
    </xf>
    <xf numFmtId="2" fontId="28" fillId="0" borderId="9" xfId="0" applyNumberFormat="1" applyFont="1" applyBorder="1" applyAlignment="1">
      <alignment horizontal="center"/>
    </xf>
    <xf numFmtId="0" fontId="30" fillId="0" borderId="3" xfId="0" applyFont="1" applyBorder="1" applyAlignment="1">
      <alignment horizontal="center" wrapText="1"/>
    </xf>
    <xf numFmtId="2" fontId="29" fillId="0" borderId="19" xfId="0" applyNumberFormat="1" applyFont="1" applyBorder="1" applyAlignment="1">
      <alignment horizontal="center" vertical="center"/>
    </xf>
    <xf numFmtId="0" fontId="29" fillId="0" borderId="19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/>
    </xf>
    <xf numFmtId="0" fontId="28" fillId="0" borderId="19" xfId="0" applyFont="1" applyBorder="1" applyAlignment="1">
      <alignment horizontal="center" vertical="center"/>
    </xf>
    <xf numFmtId="2" fontId="29" fillId="0" borderId="9" xfId="0" applyNumberFormat="1" applyFont="1" applyBorder="1" applyAlignment="1">
      <alignment horizontal="center"/>
    </xf>
    <xf numFmtId="14" fontId="23" fillId="0" borderId="10" xfId="0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4" fontId="29" fillId="0" borderId="12" xfId="0" applyNumberFormat="1" applyFont="1" applyBorder="1" applyAlignment="1">
      <alignment horizontal="center"/>
    </xf>
    <xf numFmtId="2" fontId="23" fillId="0" borderId="12" xfId="0" applyNumberFormat="1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2" fontId="29" fillId="0" borderId="13" xfId="0" applyNumberFormat="1" applyFont="1" applyBorder="1" applyAlignment="1">
      <alignment horizontal="center"/>
    </xf>
    <xf numFmtId="0" fontId="31" fillId="0" borderId="0" xfId="0" applyFont="1"/>
    <xf numFmtId="14" fontId="28" fillId="0" borderId="22" xfId="0" applyNumberFormat="1" applyFont="1" applyBorder="1" applyAlignment="1">
      <alignment horizontal="center" vertical="center"/>
    </xf>
    <xf numFmtId="14" fontId="28" fillId="0" borderId="11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/>
    </xf>
    <xf numFmtId="14" fontId="28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165" fontId="29" fillId="0" borderId="0" xfId="0" applyNumberFormat="1" applyFont="1" applyBorder="1" applyAlignment="1">
      <alignment horizontal="center" wrapText="1"/>
    </xf>
    <xf numFmtId="2" fontId="29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wrapText="1"/>
    </xf>
    <xf numFmtId="14" fontId="28" fillId="0" borderId="21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wrapText="1"/>
    </xf>
    <xf numFmtId="165" fontId="29" fillId="0" borderId="32" xfId="0" applyNumberFormat="1" applyFont="1" applyBorder="1" applyAlignment="1">
      <alignment horizontal="center" wrapText="1"/>
    </xf>
    <xf numFmtId="2" fontId="29" fillId="0" borderId="13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2" fontId="24" fillId="3" borderId="33" xfId="8" applyNumberFormat="1" applyFont="1" applyBorder="1" applyAlignment="1">
      <alignment horizontal="center" vertical="center" wrapText="1"/>
    </xf>
    <xf numFmtId="165" fontId="28" fillId="0" borderId="14" xfId="0" applyNumberFormat="1" applyFont="1" applyBorder="1" applyAlignment="1">
      <alignment horizontal="center" vertical="center"/>
    </xf>
    <xf numFmtId="40" fontId="24" fillId="3" borderId="20" xfId="8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2" fontId="29" fillId="0" borderId="0" xfId="0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center" vertical="center" wrapText="1"/>
    </xf>
    <xf numFmtId="2" fontId="28" fillId="0" borderId="0" xfId="0" applyNumberFormat="1" applyFont="1" applyBorder="1" applyAlignment="1">
      <alignment horizontal="center" vertical="center" wrapText="1"/>
    </xf>
    <xf numFmtId="14" fontId="32" fillId="0" borderId="0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2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wrapText="1"/>
    </xf>
    <xf numFmtId="2" fontId="36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4" fontId="18" fillId="0" borderId="0" xfId="0" applyNumberFormat="1" applyFont="1" applyBorder="1" applyAlignment="1">
      <alignment horizontal="center" vertical="center"/>
    </xf>
    <xf numFmtId="2" fontId="37" fillId="0" borderId="0" xfId="0" applyNumberFormat="1" applyFont="1" applyAlignment="1">
      <alignment horizontal="center" vertical="center" wrapText="1"/>
    </xf>
    <xf numFmtId="2" fontId="37" fillId="0" borderId="0" xfId="0" applyNumberFormat="1" applyFont="1" applyBorder="1" applyAlignment="1">
      <alignment horizontal="center" vertical="center" wrapText="1"/>
    </xf>
    <xf numFmtId="14" fontId="3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wrapText="1"/>
    </xf>
    <xf numFmtId="14" fontId="37" fillId="0" borderId="0" xfId="0" applyNumberFormat="1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14" fontId="40" fillId="3" borderId="6" xfId="8" applyNumberFormat="1" applyFont="1" applyBorder="1" applyAlignment="1">
      <alignment horizontal="center" vertical="center" wrapText="1"/>
    </xf>
    <xf numFmtId="14" fontId="40" fillId="3" borderId="7" xfId="8" applyNumberFormat="1" applyFont="1" applyBorder="1" applyAlignment="1">
      <alignment horizontal="center" vertical="center" wrapText="1"/>
    </xf>
    <xf numFmtId="0" fontId="40" fillId="3" borderId="7" xfId="8" applyFont="1" applyBorder="1" applyAlignment="1">
      <alignment horizontal="center" vertical="center" wrapText="1"/>
    </xf>
    <xf numFmtId="40" fontId="40" fillId="3" borderId="7" xfId="8" applyNumberFormat="1" applyFont="1" applyBorder="1" applyAlignment="1">
      <alignment horizontal="center" vertical="center" wrapText="1"/>
    </xf>
    <xf numFmtId="2" fontId="40" fillId="3" borderId="15" xfId="8" applyNumberFormat="1" applyFont="1" applyBorder="1" applyAlignment="1">
      <alignment horizontal="center" vertical="center" wrapText="1"/>
    </xf>
    <xf numFmtId="0" fontId="40" fillId="3" borderId="15" xfId="8" applyFont="1" applyBorder="1" applyAlignment="1">
      <alignment horizontal="center" vertical="center" wrapText="1"/>
    </xf>
    <xf numFmtId="0" fontId="40" fillId="3" borderId="20" xfId="8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165" fontId="23" fillId="0" borderId="9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0" fontId="23" fillId="0" borderId="1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165" fontId="41" fillId="0" borderId="1" xfId="0" applyNumberFormat="1" applyFont="1" applyBorder="1" applyAlignment="1">
      <alignment horizontal="center" vertical="center"/>
    </xf>
    <xf numFmtId="2" fontId="41" fillId="0" borderId="16" xfId="0" applyNumberFormat="1" applyFont="1" applyBorder="1" applyAlignment="1">
      <alignment horizontal="center" vertical="center"/>
    </xf>
    <xf numFmtId="0" fontId="41" fillId="0" borderId="16" xfId="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165" fontId="41" fillId="0" borderId="11" xfId="0" applyNumberFormat="1" applyFont="1" applyBorder="1" applyAlignment="1">
      <alignment horizontal="center" vertical="center"/>
    </xf>
    <xf numFmtId="2" fontId="41" fillId="0" borderId="17" xfId="0" applyNumberFormat="1" applyFont="1" applyBorder="1" applyAlignment="1">
      <alignment horizontal="center" vertical="center"/>
    </xf>
    <xf numFmtId="0" fontId="41" fillId="0" borderId="17" xfId="0" applyNumberFormat="1" applyFont="1" applyBorder="1" applyAlignment="1">
      <alignment horizontal="center" vertical="center"/>
    </xf>
    <xf numFmtId="14" fontId="23" fillId="0" borderId="12" xfId="0" applyNumberFormat="1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165" fontId="41" fillId="0" borderId="12" xfId="0" applyNumberFormat="1" applyFont="1" applyBorder="1" applyAlignment="1">
      <alignment horizontal="center" vertical="center"/>
    </xf>
    <xf numFmtId="2" fontId="41" fillId="0" borderId="18" xfId="0" applyNumberFormat="1" applyFont="1" applyBorder="1" applyAlignment="1">
      <alignment horizontal="center" vertical="center"/>
    </xf>
    <xf numFmtId="0" fontId="41" fillId="0" borderId="18" xfId="0" applyNumberFormat="1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165" fontId="42" fillId="0" borderId="0" xfId="0" applyNumberFormat="1" applyFont="1" applyBorder="1" applyAlignment="1">
      <alignment horizontal="center" vertical="center"/>
    </xf>
    <xf numFmtId="2" fontId="42" fillId="0" borderId="0" xfId="0" applyNumberFormat="1" applyFont="1" applyBorder="1" applyAlignment="1">
      <alignment horizontal="center" vertical="center"/>
    </xf>
    <xf numFmtId="0" fontId="42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165" fontId="43" fillId="0" borderId="0" xfId="0" applyNumberFormat="1" applyFont="1" applyBorder="1" applyAlignment="1">
      <alignment horizontal="center" vertical="center"/>
    </xf>
    <xf numFmtId="2" fontId="43" fillId="0" borderId="0" xfId="0" applyNumberFormat="1" applyFont="1" applyBorder="1" applyAlignment="1">
      <alignment horizontal="center" vertical="center"/>
    </xf>
    <xf numFmtId="0" fontId="43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2" fontId="3" fillId="0" borderId="0" xfId="0" applyNumberFormat="1" applyFont="1" applyAlignment="1"/>
    <xf numFmtId="14" fontId="44" fillId="2" borderId="0" xfId="7" applyNumberFormat="1" applyFont="1" applyBorder="1" applyAlignment="1">
      <alignment horizontal="center"/>
    </xf>
    <xf numFmtId="14" fontId="40" fillId="3" borderId="25" xfId="8" applyNumberFormat="1" applyFont="1" applyBorder="1" applyAlignment="1">
      <alignment horizontal="center" vertical="center" wrapText="1"/>
    </xf>
    <xf numFmtId="14" fontId="40" fillId="3" borderId="26" xfId="8" applyNumberFormat="1" applyFont="1" applyBorder="1" applyAlignment="1">
      <alignment horizontal="center" vertical="center" wrapText="1"/>
    </xf>
    <xf numFmtId="14" fontId="40" fillId="3" borderId="27" xfId="8" applyNumberFormat="1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/>
    </xf>
    <xf numFmtId="165" fontId="41" fillId="0" borderId="29" xfId="0" applyNumberFormat="1" applyFont="1" applyBorder="1" applyAlignment="1">
      <alignment horizontal="center" vertical="center"/>
    </xf>
    <xf numFmtId="2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2" fontId="41" fillId="0" borderId="31" xfId="0" applyNumberFormat="1" applyFont="1" applyBorder="1" applyAlignment="1">
      <alignment horizontal="center" vertical="center"/>
    </xf>
    <xf numFmtId="2" fontId="41" fillId="0" borderId="9" xfId="0" applyNumberFormat="1" applyFont="1" applyBorder="1" applyAlignment="1">
      <alignment horizontal="center" vertical="center"/>
    </xf>
    <xf numFmtId="2" fontId="41" fillId="0" borderId="13" xfId="0" applyNumberFormat="1" applyFont="1" applyBorder="1" applyAlignment="1">
      <alignment horizontal="center" vertical="center"/>
    </xf>
    <xf numFmtId="14" fontId="43" fillId="0" borderId="0" xfId="0" applyNumberFormat="1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165" fontId="43" fillId="0" borderId="0" xfId="0" applyNumberFormat="1" applyFont="1" applyBorder="1" applyAlignment="1">
      <alignment horizontal="center"/>
    </xf>
    <xf numFmtId="2" fontId="43" fillId="0" borderId="0" xfId="0" applyNumberFormat="1" applyFont="1" applyBorder="1" applyAlignment="1">
      <alignment horizontal="center"/>
    </xf>
    <xf numFmtId="0" fontId="4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vertical="center"/>
    </xf>
    <xf numFmtId="165" fontId="13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5" fontId="9" fillId="0" borderId="0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0" fontId="9" fillId="0" borderId="0" xfId="0" applyNumberFormat="1" applyFont="1" applyBorder="1" applyAlignment="1">
      <alignment horizontal="center" wrapText="1"/>
    </xf>
    <xf numFmtId="14" fontId="40" fillId="3" borderId="20" xfId="8" applyNumberFormat="1" applyFont="1" applyBorder="1" applyAlignment="1">
      <alignment horizontal="center" vertical="center" wrapText="1"/>
    </xf>
    <xf numFmtId="14" fontId="40" fillId="3" borderId="24" xfId="8" applyNumberFormat="1" applyFont="1" applyBorder="1" applyAlignment="1">
      <alignment horizontal="center" vertical="center" wrapText="1"/>
    </xf>
    <xf numFmtId="14" fontId="40" fillId="3" borderId="15" xfId="8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top"/>
    </xf>
    <xf numFmtId="2" fontId="41" fillId="0" borderId="14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46" fillId="0" borderId="11" xfId="0" applyFont="1" applyBorder="1" applyAlignment="1">
      <alignment horizontal="center" vertical="top" wrapText="1"/>
    </xf>
    <xf numFmtId="165" fontId="41" fillId="0" borderId="11" xfId="0" applyNumberFormat="1" applyFont="1" applyBorder="1" applyAlignment="1">
      <alignment horizontal="center" wrapText="1"/>
    </xf>
    <xf numFmtId="2" fontId="41" fillId="0" borderId="14" xfId="0" applyNumberFormat="1" applyFont="1" applyBorder="1" applyAlignment="1">
      <alignment horizontal="center" wrapText="1"/>
    </xf>
    <xf numFmtId="0" fontId="46" fillId="0" borderId="1" xfId="0" applyFont="1" applyBorder="1" applyAlignment="1">
      <alignment horizontal="center" vertical="top" wrapText="1"/>
    </xf>
    <xf numFmtId="2" fontId="41" fillId="0" borderId="9" xfId="0" applyNumberFormat="1" applyFont="1" applyBorder="1" applyAlignment="1">
      <alignment horizontal="center" wrapText="1"/>
    </xf>
    <xf numFmtId="2" fontId="23" fillId="0" borderId="9" xfId="0" applyNumberFormat="1" applyFont="1" applyBorder="1" applyAlignment="1">
      <alignment horizontal="center"/>
    </xf>
    <xf numFmtId="0" fontId="46" fillId="0" borderId="3" xfId="0" applyFont="1" applyBorder="1" applyAlignment="1">
      <alignment horizontal="center" vertical="top" wrapText="1"/>
    </xf>
    <xf numFmtId="2" fontId="41" fillId="0" borderId="19" xfId="0" applyNumberFormat="1" applyFont="1" applyBorder="1" applyAlignment="1">
      <alignment horizontal="center" vertical="center"/>
    </xf>
    <xf numFmtId="0" fontId="41" fillId="0" borderId="19" xfId="0" applyNumberFormat="1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top" wrapText="1"/>
    </xf>
    <xf numFmtId="165" fontId="41" fillId="0" borderId="32" xfId="0" applyNumberFormat="1" applyFont="1" applyBorder="1" applyAlignment="1">
      <alignment horizontal="center" wrapText="1"/>
    </xf>
    <xf numFmtId="2" fontId="23" fillId="0" borderId="13" xfId="0" applyNumberFormat="1" applyFont="1" applyBorder="1" applyAlignment="1">
      <alignment horizontal="center"/>
    </xf>
    <xf numFmtId="14" fontId="2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wrapText="1"/>
    </xf>
    <xf numFmtId="165" fontId="41" fillId="0" borderId="0" xfId="0" applyNumberFormat="1" applyFont="1" applyBorder="1" applyAlignment="1">
      <alignment horizontal="center" wrapText="1"/>
    </xf>
    <xf numFmtId="2" fontId="41" fillId="0" borderId="0" xfId="0" applyNumberFormat="1" applyFont="1" applyBorder="1" applyAlignment="1">
      <alignment horizontal="center" vertical="center"/>
    </xf>
    <xf numFmtId="0" fontId="41" fillId="0" borderId="0" xfId="0" applyNumberFormat="1" applyFont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/>
    </xf>
    <xf numFmtId="14" fontId="23" fillId="0" borderId="11" xfId="0" applyNumberFormat="1" applyFont="1" applyBorder="1" applyAlignment="1">
      <alignment horizontal="center" vertical="center"/>
    </xf>
    <xf numFmtId="0" fontId="46" fillId="0" borderId="34" xfId="0" applyFont="1" applyBorder="1" applyAlignment="1">
      <alignment horizontal="center" wrapText="1"/>
    </xf>
    <xf numFmtId="2" fontId="41" fillId="0" borderId="35" xfId="0" applyNumberFormat="1" applyFont="1" applyBorder="1" applyAlignment="1">
      <alignment horizontal="center" vertical="center"/>
    </xf>
    <xf numFmtId="0" fontId="41" fillId="0" borderId="35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/>
    </xf>
    <xf numFmtId="0" fontId="46" fillId="0" borderId="3" xfId="0" applyFont="1" applyBorder="1" applyAlignment="1">
      <alignment horizontal="center" wrapText="1"/>
    </xf>
    <xf numFmtId="0" fontId="41" fillId="0" borderId="3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4" fontId="41" fillId="0" borderId="1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 vertical="center"/>
    </xf>
    <xf numFmtId="2" fontId="41" fillId="0" borderId="9" xfId="0" applyNumberFormat="1" applyFont="1" applyBorder="1" applyAlignment="1">
      <alignment horizontal="center"/>
    </xf>
    <xf numFmtId="4" fontId="41" fillId="0" borderId="12" xfId="0" applyNumberFormat="1" applyFont="1" applyBorder="1" applyAlignment="1">
      <alignment horizontal="center"/>
    </xf>
    <xf numFmtId="2" fontId="41" fillId="0" borderId="13" xfId="0" applyNumberFormat="1" applyFont="1" applyBorder="1" applyAlignment="1">
      <alignment horizontal="center"/>
    </xf>
    <xf numFmtId="0" fontId="3" fillId="0" borderId="0" xfId="0" applyFont="1" applyBorder="1"/>
    <xf numFmtId="14" fontId="37" fillId="0" borderId="0" xfId="0" applyNumberFormat="1" applyFont="1" applyBorder="1" applyAlignment="1">
      <alignment vertical="center"/>
    </xf>
    <xf numFmtId="14" fontId="23" fillId="0" borderId="0" xfId="0" applyNumberFormat="1" applyFont="1" applyBorder="1" applyAlignment="1">
      <alignment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4" fontId="37" fillId="0" borderId="2" xfId="0" applyNumberFormat="1" applyFont="1" applyBorder="1" applyAlignment="1">
      <alignment vertical="center"/>
    </xf>
    <xf numFmtId="14" fontId="23" fillId="4" borderId="1" xfId="0" applyNumberFormat="1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0" fillId="4" borderId="0" xfId="0" applyFill="1"/>
    <xf numFmtId="0" fontId="23" fillId="4" borderId="1" xfId="0" applyFont="1" applyFill="1" applyBorder="1" applyAlignment="1">
      <alignment horizontal="center" vertical="center"/>
    </xf>
    <xf numFmtId="14" fontId="40" fillId="3" borderId="37" xfId="8" applyNumberFormat="1" applyFont="1" applyBorder="1" applyAlignment="1">
      <alignment horizontal="center" vertical="center" wrapText="1"/>
    </xf>
    <xf numFmtId="14" fontId="40" fillId="3" borderId="38" xfId="8" applyNumberFormat="1" applyFont="1" applyBorder="1" applyAlignment="1">
      <alignment horizontal="center" vertical="center" wrapText="1"/>
    </xf>
    <xf numFmtId="0" fontId="40" fillId="3" borderId="38" xfId="8" applyFont="1" applyBorder="1" applyAlignment="1">
      <alignment horizontal="center" vertical="center" wrapText="1"/>
    </xf>
    <xf numFmtId="2" fontId="40" fillId="3" borderId="27" xfId="8" applyNumberFormat="1" applyFont="1" applyBorder="1" applyAlignment="1">
      <alignment horizontal="center" vertical="center" wrapText="1"/>
    </xf>
    <xf numFmtId="0" fontId="40" fillId="3" borderId="27" xfId="8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/>
    </xf>
    <xf numFmtId="2" fontId="41" fillId="4" borderId="1" xfId="0" applyNumberFormat="1" applyFont="1" applyFill="1" applyBorder="1" applyAlignment="1">
      <alignment horizontal="center" vertical="center"/>
    </xf>
    <xf numFmtId="0" fontId="41" fillId="4" borderId="1" xfId="0" applyNumberFormat="1" applyFont="1" applyFill="1" applyBorder="1" applyAlignment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1" fillId="0" borderId="1" xfId="0" applyFont="1" applyFill="1" applyBorder="1" applyAlignment="1">
      <alignment horizontal="center" vertical="center"/>
    </xf>
    <xf numFmtId="2" fontId="41" fillId="0" borderId="1" xfId="0" applyNumberFormat="1" applyFont="1" applyFill="1" applyBorder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/>
    </xf>
    <xf numFmtId="43" fontId="3" fillId="0" borderId="0" xfId="9" applyFont="1"/>
    <xf numFmtId="43" fontId="40" fillId="3" borderId="38" xfId="9" applyFont="1" applyFill="1" applyBorder="1" applyAlignment="1">
      <alignment horizontal="center" vertical="center" wrapText="1"/>
    </xf>
    <xf numFmtId="43" fontId="23" fillId="0" borderId="1" xfId="9" applyFont="1" applyBorder="1" applyAlignment="1">
      <alignment vertical="center"/>
    </xf>
    <xf numFmtId="43" fontId="23" fillId="0" borderId="1" xfId="9" applyFont="1" applyFill="1" applyBorder="1" applyAlignment="1">
      <alignment vertical="center"/>
    </xf>
    <xf numFmtId="43" fontId="41" fillId="0" borderId="1" xfId="9" applyFont="1" applyBorder="1" applyAlignment="1">
      <alignment vertical="center"/>
    </xf>
    <xf numFmtId="43" fontId="41" fillId="4" borderId="1" xfId="9" applyFont="1" applyFill="1" applyBorder="1" applyAlignment="1">
      <alignment vertical="center"/>
    </xf>
    <xf numFmtId="43" fontId="41" fillId="0" borderId="1" xfId="9" applyFont="1" applyFill="1" applyBorder="1" applyAlignment="1">
      <alignment vertical="center"/>
    </xf>
    <xf numFmtId="43" fontId="23" fillId="4" borderId="1" xfId="9" applyFont="1" applyFill="1" applyBorder="1" applyAlignment="1">
      <alignment vertical="center"/>
    </xf>
    <xf numFmtId="43" fontId="41" fillId="0" borderId="1" xfId="9" applyFont="1" applyBorder="1" applyAlignment="1">
      <alignment wrapText="1"/>
    </xf>
    <xf numFmtId="43" fontId="41" fillId="4" borderId="1" xfId="9" applyFont="1" applyFill="1" applyBorder="1" applyAlignment="1">
      <alignment wrapText="1"/>
    </xf>
    <xf numFmtId="43" fontId="41" fillId="0" borderId="1" xfId="9" applyFont="1" applyFill="1" applyBorder="1" applyAlignment="1">
      <alignment wrapText="1"/>
    </xf>
    <xf numFmtId="43" fontId="18" fillId="0" borderId="0" xfId="9" applyFont="1" applyBorder="1" applyAlignment="1">
      <alignment horizontal="center"/>
    </xf>
    <xf numFmtId="43" fontId="37" fillId="0" borderId="2" xfId="9" applyFont="1" applyBorder="1" applyAlignment="1">
      <alignment vertical="center"/>
    </xf>
    <xf numFmtId="43" fontId="18" fillId="0" borderId="0" xfId="9" applyFont="1"/>
    <xf numFmtId="43" fontId="11" fillId="0" borderId="0" xfId="9" applyFont="1"/>
    <xf numFmtId="43" fontId="0" fillId="0" borderId="0" xfId="9" applyFont="1"/>
    <xf numFmtId="1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" fontId="41" fillId="4" borderId="1" xfId="0" applyNumberFormat="1" applyFont="1" applyFill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wrapText="1"/>
    </xf>
    <xf numFmtId="1" fontId="41" fillId="4" borderId="1" xfId="0" applyNumberFormat="1" applyFont="1" applyFill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14" fontId="23" fillId="0" borderId="0" xfId="0" applyNumberFormat="1" applyFont="1" applyBorder="1" applyAlignment="1">
      <alignment horizontal="center" vertical="center" wrapText="1"/>
    </xf>
    <xf numFmtId="0" fontId="41" fillId="4" borderId="1" xfId="9" applyNumberFormat="1" applyFont="1" applyFill="1" applyBorder="1" applyAlignment="1">
      <alignment horizontal="center" wrapText="1"/>
    </xf>
    <xf numFmtId="0" fontId="40" fillId="3" borderId="36" xfId="8" applyFont="1" applyBorder="1" applyAlignment="1">
      <alignment horizontal="center" vertical="center" wrapText="1"/>
    </xf>
    <xf numFmtId="1" fontId="40" fillId="3" borderId="39" xfId="8" applyNumberFormat="1" applyFont="1" applyBorder="1" applyAlignment="1">
      <alignment horizontal="center" vertical="center" wrapText="1"/>
    </xf>
    <xf numFmtId="0" fontId="40" fillId="3" borderId="1" xfId="8" applyFont="1" applyBorder="1" applyAlignment="1">
      <alignment horizontal="center" vertical="center" wrapText="1"/>
    </xf>
    <xf numFmtId="1" fontId="3" fillId="0" borderId="0" xfId="9" applyNumberFormat="1" applyFont="1" applyAlignment="1">
      <alignment horizontal="center"/>
    </xf>
    <xf numFmtId="1" fontId="40" fillId="3" borderId="39" xfId="9" applyNumberFormat="1" applyFont="1" applyFill="1" applyBorder="1" applyAlignment="1">
      <alignment horizontal="center" vertical="center" wrapText="1"/>
    </xf>
    <xf numFmtId="1" fontId="23" fillId="0" borderId="1" xfId="9" applyNumberFormat="1" applyFont="1" applyBorder="1" applyAlignment="1">
      <alignment horizontal="center" vertical="center"/>
    </xf>
    <xf numFmtId="1" fontId="18" fillId="0" borderId="0" xfId="9" applyNumberFormat="1" applyFont="1" applyBorder="1" applyAlignment="1">
      <alignment horizontal="center"/>
    </xf>
    <xf numFmtId="1" fontId="37" fillId="0" borderId="2" xfId="9" applyNumberFormat="1" applyFont="1" applyBorder="1" applyAlignment="1">
      <alignment horizontal="center" vertical="center"/>
    </xf>
    <xf numFmtId="1" fontId="18" fillId="0" borderId="0" xfId="9" applyNumberFormat="1" applyFont="1" applyAlignment="1">
      <alignment horizontal="center"/>
    </xf>
    <xf numFmtId="1" fontId="11" fillId="0" borderId="0" xfId="9" applyNumberFormat="1" applyFont="1" applyAlignment="1">
      <alignment horizontal="center"/>
    </xf>
    <xf numFmtId="1" fontId="0" fillId="0" borderId="0" xfId="9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0" fillId="3" borderId="38" xfId="8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wrapText="1"/>
    </xf>
    <xf numFmtId="0" fontId="41" fillId="4" borderId="1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46" fillId="4" borderId="1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wrapText="1"/>
    </xf>
    <xf numFmtId="0" fontId="41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4" borderId="1" xfId="0" applyFont="1" applyFill="1" applyBorder="1" applyAlignment="1">
      <alignment horizontal="left" vertical="center"/>
    </xf>
    <xf numFmtId="0" fontId="41" fillId="4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 wrapText="1"/>
    </xf>
    <xf numFmtId="0" fontId="46" fillId="4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14" fontId="37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/>
    <xf numFmtId="14" fontId="37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right" vertical="center"/>
    </xf>
    <xf numFmtId="2" fontId="40" fillId="0" borderId="1" xfId="0" applyNumberFormat="1" applyFont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1" fontId="37" fillId="0" borderId="1" xfId="9" applyNumberFormat="1" applyFont="1" applyBorder="1" applyAlignment="1">
      <alignment horizontal="center" vertical="center"/>
    </xf>
    <xf numFmtId="43" fontId="40" fillId="0" borderId="1" xfId="9" applyFont="1" applyBorder="1" applyAlignment="1">
      <alignment horizontal="right" vertical="center"/>
    </xf>
    <xf numFmtId="0" fontId="49" fillId="0" borderId="0" xfId="0" applyFont="1" applyAlignment="1">
      <alignment horizontal="center"/>
    </xf>
    <xf numFmtId="0" fontId="49" fillId="0" borderId="0" xfId="0" applyFont="1"/>
    <xf numFmtId="0" fontId="49" fillId="0" borderId="0" xfId="0" applyFont="1" applyFill="1"/>
    <xf numFmtId="0" fontId="49" fillId="4" borderId="0" xfId="0" applyFont="1" applyFill="1"/>
    <xf numFmtId="0" fontId="50" fillId="0" borderId="0" xfId="0" applyFont="1"/>
    <xf numFmtId="1" fontId="23" fillId="0" borderId="1" xfId="9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18" fillId="0" borderId="0" xfId="0" applyFont="1" applyFill="1"/>
    <xf numFmtId="0" fontId="50" fillId="0" borderId="0" xfId="0" applyFont="1" applyFill="1"/>
    <xf numFmtId="0" fontId="48" fillId="0" borderId="0" xfId="0" applyFont="1" applyFill="1"/>
    <xf numFmtId="43" fontId="49" fillId="0" borderId="0" xfId="0" applyNumberFormat="1" applyFont="1" applyFill="1"/>
    <xf numFmtId="0" fontId="23" fillId="0" borderId="1" xfId="0" applyFont="1" applyFill="1" applyBorder="1" applyAlignment="1">
      <alignment horizontal="left" vertical="top"/>
    </xf>
    <xf numFmtId="0" fontId="41" fillId="0" borderId="1" xfId="0" applyFont="1" applyFill="1" applyBorder="1" applyAlignment="1">
      <alignment horizontal="left" vertical="top"/>
    </xf>
    <xf numFmtId="1" fontId="41" fillId="0" borderId="1" xfId="0" applyNumberFormat="1" applyFont="1" applyFill="1" applyBorder="1" applyAlignment="1">
      <alignment horizontal="center" vertical="center"/>
    </xf>
    <xf numFmtId="14" fontId="37" fillId="0" borderId="0" xfId="0" applyNumberFormat="1" applyFont="1" applyBorder="1" applyAlignment="1">
      <alignment vertical="center" wrapText="1"/>
    </xf>
    <xf numFmtId="14" fontId="50" fillId="0" borderId="0" xfId="0" applyNumberFormat="1" applyFont="1" applyBorder="1" applyAlignment="1">
      <alignment vertical="center"/>
    </xf>
    <xf numFmtId="14" fontId="37" fillId="0" borderId="2" xfId="0" applyNumberFormat="1" applyFont="1" applyBorder="1" applyAlignment="1">
      <alignment wrapText="1"/>
    </xf>
    <xf numFmtId="14" fontId="20" fillId="0" borderId="0" xfId="0" applyNumberFormat="1" applyFont="1" applyBorder="1" applyAlignment="1">
      <alignment wrapText="1"/>
    </xf>
    <xf numFmtId="14" fontId="20" fillId="0" borderId="0" xfId="0" applyNumberFormat="1" applyFont="1" applyBorder="1" applyAlignment="1">
      <alignment vertical="top" wrapText="1"/>
    </xf>
    <xf numFmtId="0" fontId="23" fillId="4" borderId="1" xfId="0" applyFont="1" applyFill="1" applyBorder="1" applyAlignment="1">
      <alignment horizontal="left" vertical="top"/>
    </xf>
    <xf numFmtId="2" fontId="23" fillId="4" borderId="1" xfId="0" applyNumberFormat="1" applyFont="1" applyFill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/>
    </xf>
    <xf numFmtId="1" fontId="23" fillId="4" borderId="1" xfId="9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43" fontId="23" fillId="0" borderId="1" xfId="9" applyFont="1" applyBorder="1" applyAlignment="1">
      <alignment horizontal="center" vertical="center"/>
    </xf>
    <xf numFmtId="43" fontId="37" fillId="0" borderId="1" xfId="9" applyFont="1" applyBorder="1" applyAlignment="1">
      <alignment horizontal="center" vertical="center"/>
    </xf>
    <xf numFmtId="43" fontId="41" fillId="0" borderId="1" xfId="9" applyFont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 vertical="center"/>
    </xf>
    <xf numFmtId="0" fontId="23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14" fontId="45" fillId="3" borderId="37" xfId="8" applyNumberFormat="1" applyFont="1" applyBorder="1" applyAlignment="1">
      <alignment horizontal="center" vertical="center" wrapText="1"/>
    </xf>
    <xf numFmtId="14" fontId="45" fillId="3" borderId="27" xfId="8" applyNumberFormat="1" applyFont="1" applyBorder="1" applyAlignment="1">
      <alignment horizontal="center" vertical="center" wrapText="1"/>
    </xf>
    <xf numFmtId="0" fontId="45" fillId="3" borderId="40" xfId="8" applyFont="1" applyBorder="1" applyAlignment="1">
      <alignment horizontal="center" vertical="center" wrapText="1"/>
    </xf>
    <xf numFmtId="0" fontId="45" fillId="3" borderId="41" xfId="8" applyFont="1" applyBorder="1" applyAlignment="1">
      <alignment horizontal="left" vertical="center" wrapText="1"/>
    </xf>
    <xf numFmtId="43" fontId="45" fillId="3" borderId="41" xfId="9" applyFont="1" applyFill="1" applyBorder="1" applyAlignment="1">
      <alignment horizontal="center" vertical="center" wrapText="1"/>
    </xf>
    <xf numFmtId="2" fontId="45" fillId="3" borderId="42" xfId="8" applyNumberFormat="1" applyFont="1" applyBorder="1" applyAlignment="1">
      <alignment horizontal="center" vertical="center" wrapText="1"/>
    </xf>
    <xf numFmtId="0" fontId="45" fillId="3" borderId="42" xfId="8" applyFont="1" applyBorder="1" applyAlignment="1">
      <alignment horizontal="center" vertical="center" wrapText="1"/>
    </xf>
    <xf numFmtId="1" fontId="45" fillId="3" borderId="43" xfId="8" applyNumberFormat="1" applyFont="1" applyBorder="1" applyAlignment="1">
      <alignment horizontal="center" vertical="center" wrapText="1"/>
    </xf>
    <xf numFmtId="43" fontId="45" fillId="3" borderId="44" xfId="9" applyFont="1" applyFill="1" applyBorder="1" applyAlignment="1">
      <alignment horizontal="center" vertical="center" wrapText="1"/>
    </xf>
    <xf numFmtId="0" fontId="45" fillId="3" borderId="45" xfId="8" applyFont="1" applyBorder="1" applyAlignment="1">
      <alignment horizontal="center" vertical="center" wrapText="1"/>
    </xf>
    <xf numFmtId="1" fontId="45" fillId="3" borderId="43" xfId="9" applyNumberFormat="1" applyFont="1" applyFill="1" applyBorder="1" applyAlignment="1">
      <alignment horizontal="center" vertical="center" wrapText="1"/>
    </xf>
    <xf numFmtId="0" fontId="54" fillId="4" borderId="1" xfId="0" applyNumberFormat="1" applyFont="1" applyFill="1" applyBorder="1" applyAlignment="1">
      <alignment horizontal="center" vertical="center"/>
    </xf>
    <xf numFmtId="0" fontId="54" fillId="5" borderId="1" xfId="0" applyNumberFormat="1" applyFont="1" applyFill="1" applyBorder="1" applyAlignment="1">
      <alignment horizontal="center" vertical="center"/>
    </xf>
    <xf numFmtId="0" fontId="53" fillId="0" borderId="1" xfId="0" applyNumberFormat="1" applyFont="1" applyBorder="1" applyAlignment="1">
      <alignment horizontal="center" vertical="center"/>
    </xf>
    <xf numFmtId="0" fontId="53" fillId="5" borderId="1" xfId="0" applyNumberFormat="1" applyFont="1" applyFill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0" fontId="54" fillId="0" borderId="1" xfId="0" applyNumberFormat="1" applyFont="1" applyFill="1" applyBorder="1" applyAlignment="1">
      <alignment horizontal="center" vertical="center"/>
    </xf>
    <xf numFmtId="0" fontId="53" fillId="0" borderId="1" xfId="0" applyNumberFormat="1" applyFont="1" applyFill="1" applyBorder="1" applyAlignment="1">
      <alignment horizontal="center" vertical="center"/>
    </xf>
    <xf numFmtId="0" fontId="53" fillId="4" borderId="1" xfId="0" applyNumberFormat="1" applyFont="1" applyFill="1" applyBorder="1" applyAlignment="1">
      <alignment horizontal="center" vertical="center"/>
    </xf>
    <xf numFmtId="0" fontId="54" fillId="4" borderId="1" xfId="9" applyNumberFormat="1" applyFont="1" applyFill="1" applyBorder="1" applyAlignment="1">
      <alignment horizontal="center" wrapText="1"/>
    </xf>
    <xf numFmtId="0" fontId="52" fillId="0" borderId="1" xfId="0" applyNumberFormat="1" applyFont="1" applyBorder="1" applyAlignment="1">
      <alignment horizontal="center" vertical="center"/>
    </xf>
    <xf numFmtId="14" fontId="51" fillId="0" borderId="0" xfId="0" applyNumberFormat="1" applyFont="1" applyBorder="1" applyAlignment="1">
      <alignment vertical="top" wrapText="1"/>
    </xf>
    <xf numFmtId="14" fontId="51" fillId="0" borderId="0" xfId="0" applyNumberFormat="1" applyFont="1" applyBorder="1" applyAlignment="1">
      <alignment wrapText="1"/>
    </xf>
    <xf numFmtId="0" fontId="53" fillId="0" borderId="0" xfId="0" applyFont="1" applyBorder="1"/>
    <xf numFmtId="0" fontId="53" fillId="0" borderId="0" xfId="0" applyFont="1" applyBorder="1" applyAlignment="1">
      <alignment horizontal="left"/>
    </xf>
    <xf numFmtId="43" fontId="53" fillId="0" borderId="0" xfId="9" applyFont="1" applyBorder="1" applyAlignment="1">
      <alignment horizontal="center"/>
    </xf>
    <xf numFmtId="2" fontId="53" fillId="0" borderId="0" xfId="0" applyNumberFormat="1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1" fontId="53" fillId="0" borderId="0" xfId="9" applyNumberFormat="1" applyFont="1" applyBorder="1" applyAlignment="1">
      <alignment horizontal="center"/>
    </xf>
    <xf numFmtId="0" fontId="41" fillId="3" borderId="40" xfId="8" applyFont="1" applyBorder="1" applyAlignment="1">
      <alignment horizontal="center" vertical="center" wrapText="1"/>
    </xf>
    <xf numFmtId="0" fontId="41" fillId="3" borderId="41" xfId="8" applyFont="1" applyBorder="1" applyAlignment="1">
      <alignment horizontal="left" vertical="center" wrapText="1"/>
    </xf>
    <xf numFmtId="43" fontId="41" fillId="3" borderId="41" xfId="9" applyFont="1" applyFill="1" applyBorder="1" applyAlignment="1">
      <alignment horizontal="center" vertical="center" wrapText="1"/>
    </xf>
    <xf numFmtId="2" fontId="41" fillId="3" borderId="42" xfId="8" applyNumberFormat="1" applyFont="1" applyBorder="1" applyAlignment="1">
      <alignment horizontal="center" vertical="center" wrapText="1"/>
    </xf>
    <xf numFmtId="0" fontId="41" fillId="3" borderId="42" xfId="8" applyFont="1" applyBorder="1" applyAlignment="1">
      <alignment horizontal="center" vertical="center" wrapText="1"/>
    </xf>
    <xf numFmtId="1" fontId="41" fillId="3" borderId="43" xfId="8" applyNumberFormat="1" applyFont="1" applyBorder="1" applyAlignment="1">
      <alignment horizontal="center" vertical="center" wrapText="1"/>
    </xf>
    <xf numFmtId="43" fontId="41" fillId="3" borderId="44" xfId="9" applyFont="1" applyFill="1" applyBorder="1" applyAlignment="1">
      <alignment horizontal="center" vertical="center" wrapText="1"/>
    </xf>
    <xf numFmtId="0" fontId="41" fillId="3" borderId="45" xfId="8" applyFont="1" applyBorder="1" applyAlignment="1">
      <alignment horizontal="center" vertical="center" wrapText="1"/>
    </xf>
    <xf numFmtId="1" fontId="41" fillId="3" borderId="43" xfId="9" applyNumberFormat="1" applyFont="1" applyFill="1" applyBorder="1" applyAlignment="1">
      <alignment horizontal="center" vertical="center" wrapText="1"/>
    </xf>
    <xf numFmtId="0" fontId="54" fillId="4" borderId="1" xfId="0" applyNumberFormat="1" applyFont="1" applyFill="1" applyBorder="1" applyAlignment="1">
      <alignment horizontal="left" vertical="top" wrapText="1"/>
    </xf>
    <xf numFmtId="0" fontId="54" fillId="4" borderId="1" xfId="9" applyNumberFormat="1" applyFont="1" applyFill="1" applyBorder="1" applyAlignment="1">
      <alignment horizontal="left" vertical="center"/>
    </xf>
    <xf numFmtId="0" fontId="53" fillId="0" borderId="1" xfId="9" applyNumberFormat="1" applyFont="1" applyBorder="1" applyAlignment="1">
      <alignment horizontal="center" vertical="center"/>
    </xf>
    <xf numFmtId="0" fontId="54" fillId="0" borderId="1" xfId="9" applyNumberFormat="1" applyFont="1" applyBorder="1" applyAlignment="1">
      <alignment horizontal="center" vertical="center"/>
    </xf>
    <xf numFmtId="0" fontId="53" fillId="0" borderId="0" xfId="0" applyNumberFormat="1" applyFont="1"/>
    <xf numFmtId="0" fontId="53" fillId="0" borderId="1" xfId="0" applyNumberFormat="1" applyFont="1" applyBorder="1" applyAlignment="1">
      <alignment horizontal="left" vertical="center" wrapText="1"/>
    </xf>
    <xf numFmtId="0" fontId="53" fillId="0" borderId="1" xfId="9" applyNumberFormat="1" applyFont="1" applyBorder="1" applyAlignment="1">
      <alignment horizontal="left" vertical="center"/>
    </xf>
    <xf numFmtId="0" fontId="55" fillId="4" borderId="1" xfId="0" applyNumberFormat="1" applyFont="1" applyFill="1" applyBorder="1" applyAlignment="1">
      <alignment horizontal="left" vertical="top" wrapText="1"/>
    </xf>
    <xf numFmtId="0" fontId="54" fillId="4" borderId="1" xfId="9" applyNumberFormat="1" applyFont="1" applyFill="1" applyBorder="1" applyAlignment="1">
      <alignment horizontal="left" wrapText="1"/>
    </xf>
    <xf numFmtId="0" fontId="54" fillId="4" borderId="1" xfId="0" applyNumberFormat="1" applyFont="1" applyFill="1" applyBorder="1" applyAlignment="1">
      <alignment horizontal="center" wrapText="1"/>
    </xf>
    <xf numFmtId="0" fontId="54" fillId="0" borderId="1" xfId="0" applyNumberFormat="1" applyFont="1" applyBorder="1" applyAlignment="1">
      <alignment horizontal="left" vertical="center"/>
    </xf>
    <xf numFmtId="0" fontId="54" fillId="0" borderId="1" xfId="9" applyNumberFormat="1" applyFont="1" applyBorder="1" applyAlignment="1">
      <alignment horizontal="left" vertical="center"/>
    </xf>
    <xf numFmtId="0" fontId="54" fillId="0" borderId="1" xfId="0" applyNumberFormat="1" applyFont="1" applyBorder="1" applyAlignment="1">
      <alignment horizontal="left" vertical="center" wrapText="1"/>
    </xf>
    <xf numFmtId="0" fontId="55" fillId="0" borderId="1" xfId="0" applyNumberFormat="1" applyFont="1" applyFill="1" applyBorder="1" applyAlignment="1">
      <alignment horizontal="left" wrapText="1"/>
    </xf>
    <xf numFmtId="0" fontId="54" fillId="0" borderId="1" xfId="9" applyNumberFormat="1" applyFont="1" applyFill="1" applyBorder="1" applyAlignment="1">
      <alignment horizontal="left" wrapText="1"/>
    </xf>
    <xf numFmtId="0" fontId="53" fillId="0" borderId="1" xfId="0" applyNumberFormat="1" applyFont="1" applyFill="1" applyBorder="1" applyAlignment="1">
      <alignment horizontal="center"/>
    </xf>
    <xf numFmtId="0" fontId="53" fillId="0" borderId="0" xfId="0" applyNumberFormat="1" applyFont="1" applyFill="1"/>
    <xf numFmtId="0" fontId="54" fillId="4" borderId="1" xfId="0" applyNumberFormat="1" applyFont="1" applyFill="1" applyBorder="1" applyAlignment="1">
      <alignment horizontal="left" vertical="center" wrapText="1"/>
    </xf>
    <xf numFmtId="0" fontId="53" fillId="4" borderId="0" xfId="0" applyNumberFormat="1" applyFont="1" applyFill="1"/>
    <xf numFmtId="0" fontId="53" fillId="0" borderId="1" xfId="0" applyNumberFormat="1" applyFont="1" applyFill="1" applyBorder="1" applyAlignment="1">
      <alignment horizontal="left" vertical="center" wrapText="1"/>
    </xf>
    <xf numFmtId="0" fontId="53" fillId="0" borderId="1" xfId="9" applyNumberFormat="1" applyFont="1" applyFill="1" applyBorder="1" applyAlignment="1">
      <alignment horizontal="left" vertical="center"/>
    </xf>
    <xf numFmtId="0" fontId="53" fillId="0" borderId="1" xfId="0" applyNumberFormat="1" applyFont="1" applyFill="1" applyBorder="1" applyAlignment="1">
      <alignment horizontal="left" vertical="center"/>
    </xf>
    <xf numFmtId="0" fontId="53" fillId="0" borderId="1" xfId="0" applyNumberFormat="1" applyFont="1" applyBorder="1" applyAlignment="1">
      <alignment horizontal="left" vertical="center"/>
    </xf>
    <xf numFmtId="0" fontId="54" fillId="0" borderId="1" xfId="0" applyNumberFormat="1" applyFont="1" applyFill="1" applyBorder="1" applyAlignment="1">
      <alignment horizontal="left" vertical="center" wrapText="1"/>
    </xf>
    <xf numFmtId="0" fontId="54" fillId="0" borderId="1" xfId="9" applyNumberFormat="1" applyFont="1" applyFill="1" applyBorder="1" applyAlignment="1">
      <alignment horizontal="left" vertical="center"/>
    </xf>
    <xf numFmtId="0" fontId="51" fillId="0" borderId="0" xfId="0" applyNumberFormat="1" applyFont="1" applyFill="1"/>
    <xf numFmtId="0" fontId="53" fillId="4" borderId="1" xfId="0" applyNumberFormat="1" applyFont="1" applyFill="1" applyBorder="1" applyAlignment="1">
      <alignment horizontal="left" vertical="top"/>
    </xf>
    <xf numFmtId="0" fontId="53" fillId="4" borderId="1" xfId="9" applyNumberFormat="1" applyFont="1" applyFill="1" applyBorder="1" applyAlignment="1">
      <alignment horizontal="left" vertical="center"/>
    </xf>
    <xf numFmtId="0" fontId="53" fillId="4" borderId="1" xfId="9" applyNumberFormat="1" applyFont="1" applyFill="1" applyBorder="1" applyAlignment="1">
      <alignment horizontal="center" vertical="center"/>
    </xf>
    <xf numFmtId="0" fontId="54" fillId="0" borderId="1" xfId="0" applyNumberFormat="1" applyFont="1" applyFill="1" applyBorder="1" applyAlignment="1">
      <alignment horizontal="left" vertical="top"/>
    </xf>
    <xf numFmtId="0" fontId="55" fillId="4" borderId="1" xfId="0" applyNumberFormat="1" applyFont="1" applyFill="1" applyBorder="1" applyAlignment="1">
      <alignment horizontal="left" wrapText="1"/>
    </xf>
    <xf numFmtId="0" fontId="55" fillId="0" borderId="1" xfId="0" applyNumberFormat="1" applyFont="1" applyBorder="1" applyAlignment="1">
      <alignment horizontal="left" wrapText="1"/>
    </xf>
    <xf numFmtId="0" fontId="54" fillId="0" borderId="1" xfId="9" applyNumberFormat="1" applyFont="1" applyBorder="1" applyAlignment="1">
      <alignment horizontal="left" wrapText="1"/>
    </xf>
    <xf numFmtId="0" fontId="53" fillId="0" borderId="1" xfId="0" applyNumberFormat="1" applyFont="1" applyBorder="1" applyAlignment="1">
      <alignment horizontal="center"/>
    </xf>
    <xf numFmtId="0" fontId="54" fillId="4" borderId="1" xfId="0" applyNumberFormat="1" applyFont="1" applyFill="1" applyBorder="1" applyAlignment="1">
      <alignment horizontal="left" vertical="center"/>
    </xf>
    <xf numFmtId="0" fontId="54" fillId="4" borderId="1" xfId="0" applyNumberFormat="1" applyFont="1" applyFill="1" applyBorder="1" applyAlignment="1">
      <alignment horizontal="left" vertical="top"/>
    </xf>
    <xf numFmtId="0" fontId="53" fillId="4" borderId="1" xfId="0" applyNumberFormat="1" applyFont="1" applyFill="1" applyBorder="1" applyAlignment="1">
      <alignment horizontal="left" vertical="center" wrapText="1"/>
    </xf>
    <xf numFmtId="0" fontId="53" fillId="4" borderId="1" xfId="0" applyNumberFormat="1" applyFont="1" applyFill="1" applyBorder="1" applyAlignment="1">
      <alignment horizontal="left" vertical="center"/>
    </xf>
    <xf numFmtId="0" fontId="55" fillId="0" borderId="1" xfId="0" applyNumberFormat="1" applyFont="1" applyBorder="1" applyAlignment="1">
      <alignment horizontal="left" vertical="top" wrapText="1"/>
    </xf>
    <xf numFmtId="0" fontId="54" fillId="0" borderId="1" xfId="0" applyNumberFormat="1" applyFont="1" applyBorder="1" applyAlignment="1">
      <alignment horizontal="center" wrapText="1"/>
    </xf>
    <xf numFmtId="0" fontId="54" fillId="0" borderId="1" xfId="9" applyNumberFormat="1" applyFont="1" applyFill="1" applyBorder="1" applyAlignment="1">
      <alignment wrapText="1"/>
    </xf>
    <xf numFmtId="0" fontId="53" fillId="5" borderId="1" xfId="9" applyNumberFormat="1" applyFont="1" applyFill="1" applyBorder="1" applyAlignment="1">
      <alignment horizontal="center" vertical="center"/>
    </xf>
    <xf numFmtId="0" fontId="54" fillId="4" borderId="1" xfId="9" applyNumberFormat="1" applyFont="1" applyFill="1" applyBorder="1" applyAlignment="1">
      <alignment horizontal="center" vertical="center"/>
    </xf>
    <xf numFmtId="0" fontId="54" fillId="0" borderId="1" xfId="9" applyNumberFormat="1" applyFont="1" applyBorder="1" applyAlignment="1">
      <alignment vertical="center"/>
    </xf>
    <xf numFmtId="0" fontId="54" fillId="4" borderId="1" xfId="9" applyNumberFormat="1" applyFont="1" applyFill="1" applyBorder="1" applyAlignment="1">
      <alignment vertical="center"/>
    </xf>
    <xf numFmtId="0" fontId="53" fillId="0" borderId="16" xfId="0" applyNumberFormat="1" applyFont="1" applyBorder="1" applyAlignment="1">
      <alignment horizontal="center" vertical="center"/>
    </xf>
    <xf numFmtId="0" fontId="52" fillId="0" borderId="1" xfId="0" applyNumberFormat="1" applyFont="1" applyBorder="1" applyAlignment="1">
      <alignment horizontal="right" vertical="center"/>
    </xf>
    <xf numFmtId="0" fontId="52" fillId="0" borderId="1" xfId="9" applyNumberFormat="1" applyFont="1" applyBorder="1" applyAlignment="1">
      <alignment horizontal="right" vertical="center"/>
    </xf>
    <xf numFmtId="0" fontId="51" fillId="0" borderId="1" xfId="0" applyNumberFormat="1" applyFont="1" applyBorder="1" applyAlignment="1">
      <alignment horizontal="center" vertical="center"/>
    </xf>
    <xf numFmtId="0" fontId="51" fillId="0" borderId="1" xfId="9" applyNumberFormat="1" applyFont="1" applyBorder="1" applyAlignment="1">
      <alignment horizontal="center" vertical="center"/>
    </xf>
    <xf numFmtId="0" fontId="51" fillId="0" borderId="0" xfId="0" applyNumberFormat="1" applyFont="1"/>
    <xf numFmtId="0" fontId="18" fillId="0" borderId="0" xfId="0" applyFont="1" applyAlignment="1">
      <alignment horizontal="center"/>
    </xf>
    <xf numFmtId="14" fontId="56" fillId="3" borderId="37" xfId="8" applyNumberFormat="1" applyFont="1" applyBorder="1" applyAlignment="1">
      <alignment horizontal="center" vertical="center" wrapText="1"/>
    </xf>
    <xf numFmtId="14" fontId="56" fillId="3" borderId="27" xfId="8" applyNumberFormat="1" applyFont="1" applyBorder="1" applyAlignment="1">
      <alignment horizontal="center" vertical="center" wrapText="1"/>
    </xf>
    <xf numFmtId="0" fontId="56" fillId="3" borderId="40" xfId="8" applyFont="1" applyBorder="1" applyAlignment="1">
      <alignment horizontal="center" vertical="center" wrapText="1"/>
    </xf>
    <xf numFmtId="0" fontId="56" fillId="3" borderId="41" xfId="8" applyFont="1" applyBorder="1" applyAlignment="1">
      <alignment horizontal="left" vertical="center" wrapText="1"/>
    </xf>
    <xf numFmtId="43" fontId="56" fillId="3" borderId="41" xfId="9" applyFont="1" applyFill="1" applyBorder="1" applyAlignment="1">
      <alignment horizontal="center" vertical="center" wrapText="1"/>
    </xf>
    <xf numFmtId="1" fontId="56" fillId="3" borderId="43" xfId="8" applyNumberFormat="1" applyFont="1" applyBorder="1" applyAlignment="1">
      <alignment horizontal="center" vertical="center" wrapText="1"/>
    </xf>
    <xf numFmtId="43" fontId="56" fillId="3" borderId="44" xfId="9" applyFont="1" applyFill="1" applyBorder="1" applyAlignment="1">
      <alignment horizontal="center" vertical="center" wrapText="1"/>
    </xf>
    <xf numFmtId="0" fontId="56" fillId="3" borderId="45" xfId="8" applyFont="1" applyBorder="1" applyAlignment="1">
      <alignment horizontal="center" vertical="center" wrapText="1"/>
    </xf>
    <xf numFmtId="1" fontId="56" fillId="3" borderId="43" xfId="9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</xf>
    <xf numFmtId="0" fontId="42" fillId="4" borderId="1" xfId="0" applyNumberFormat="1" applyFont="1" applyFill="1" applyBorder="1" applyAlignment="1">
      <alignment horizontal="center" vertical="center"/>
    </xf>
    <xf numFmtId="0" fontId="42" fillId="4" borderId="1" xfId="0" applyNumberFormat="1" applyFont="1" applyFill="1" applyBorder="1" applyAlignment="1">
      <alignment horizontal="left" vertical="top" wrapText="1"/>
    </xf>
    <xf numFmtId="43" fontId="42" fillId="4" borderId="1" xfId="9" applyFont="1" applyFill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/>
    </xf>
    <xf numFmtId="43" fontId="18" fillId="0" borderId="1" xfId="9" applyFont="1" applyBorder="1" applyAlignment="1">
      <alignment horizontal="left" vertical="center"/>
    </xf>
    <xf numFmtId="0" fontId="42" fillId="5" borderId="1" xfId="0" applyNumberFormat="1" applyFont="1" applyFill="1" applyBorder="1" applyAlignment="1">
      <alignment horizontal="center" vertical="center"/>
    </xf>
    <xf numFmtId="43" fontId="42" fillId="0" borderId="1" xfId="9" applyFont="1" applyBorder="1" applyAlignment="1">
      <alignment horizontal="center" vertical="center"/>
    </xf>
    <xf numFmtId="0" fontId="18" fillId="0" borderId="1" xfId="9" applyNumberFormat="1" applyFont="1" applyBorder="1" applyAlignment="1">
      <alignment horizontal="center" vertical="center"/>
    </xf>
    <xf numFmtId="0" fontId="18" fillId="0" borderId="0" xfId="0" applyNumberFormat="1" applyFont="1"/>
    <xf numFmtId="0" fontId="18" fillId="0" borderId="1" xfId="0" applyNumberFormat="1" applyFont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horizontal="center" vertical="center"/>
    </xf>
    <xf numFmtId="0" fontId="57" fillId="4" borderId="1" xfId="0" applyNumberFormat="1" applyFont="1" applyFill="1" applyBorder="1" applyAlignment="1">
      <alignment horizontal="left" vertical="top" wrapText="1"/>
    </xf>
    <xf numFmtId="43" fontId="42" fillId="4" borderId="1" xfId="9" applyFont="1" applyFill="1" applyBorder="1" applyAlignment="1">
      <alignment horizontal="left" wrapText="1"/>
    </xf>
    <xf numFmtId="0" fontId="42" fillId="4" borderId="1" xfId="0" applyNumberFormat="1" applyFont="1" applyFill="1" applyBorder="1" applyAlignment="1">
      <alignment horizontal="center" wrapText="1"/>
    </xf>
    <xf numFmtId="0" fontId="42" fillId="0" borderId="1" xfId="0" applyNumberFormat="1" applyFont="1" applyBorder="1" applyAlignment="1">
      <alignment horizontal="center" vertical="center"/>
    </xf>
    <xf numFmtId="0" fontId="42" fillId="0" borderId="1" xfId="0" applyNumberFormat="1" applyFont="1" applyBorder="1" applyAlignment="1">
      <alignment horizontal="left" vertical="center"/>
    </xf>
    <xf numFmtId="43" fontId="42" fillId="0" borderId="1" xfId="9" applyFont="1" applyBorder="1" applyAlignment="1">
      <alignment horizontal="left" vertical="center"/>
    </xf>
    <xf numFmtId="0" fontId="4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horizontal="center" vertical="center"/>
    </xf>
    <xf numFmtId="0" fontId="42" fillId="0" borderId="1" xfId="0" applyNumberFormat="1" applyFont="1" applyFill="1" applyBorder="1" applyAlignment="1">
      <alignment horizontal="center" vertical="center"/>
    </xf>
    <xf numFmtId="0" fontId="57" fillId="0" borderId="1" xfId="0" applyNumberFormat="1" applyFont="1" applyFill="1" applyBorder="1" applyAlignment="1">
      <alignment horizontal="left" wrapText="1"/>
    </xf>
    <xf numFmtId="43" fontId="42" fillId="0" borderId="1" xfId="9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center"/>
    </xf>
    <xf numFmtId="0" fontId="18" fillId="0" borderId="0" xfId="0" applyNumberFormat="1" applyFont="1" applyFill="1"/>
    <xf numFmtId="0" fontId="42" fillId="4" borderId="1" xfId="0" applyNumberFormat="1" applyFont="1" applyFill="1" applyBorder="1" applyAlignment="1">
      <alignment horizontal="left" vertical="center" wrapText="1"/>
    </xf>
    <xf numFmtId="0" fontId="18" fillId="4" borderId="0" xfId="0" applyNumberFormat="1" applyFont="1" applyFill="1"/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43" fontId="18" fillId="0" borderId="1" xfId="9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center"/>
    </xf>
    <xf numFmtId="0" fontId="42" fillId="0" borderId="1" xfId="0" applyNumberFormat="1" applyFont="1" applyFill="1" applyBorder="1" applyAlignment="1">
      <alignment horizontal="left" vertical="center" wrapText="1"/>
    </xf>
    <xf numFmtId="43" fontId="42" fillId="0" borderId="1" xfId="9" applyFont="1" applyFill="1" applyBorder="1" applyAlignment="1">
      <alignment horizontal="left" vertical="center"/>
    </xf>
    <xf numFmtId="0" fontId="20" fillId="0" borderId="0" xfId="0" applyNumberFormat="1" applyFont="1" applyFill="1"/>
    <xf numFmtId="0" fontId="18" fillId="4" borderId="1" xfId="0" applyNumberFormat="1" applyFont="1" applyFill="1" applyBorder="1" applyAlignment="1">
      <alignment horizontal="left" vertical="top"/>
    </xf>
    <xf numFmtId="43" fontId="18" fillId="4" borderId="1" xfId="9" applyFont="1" applyFill="1" applyBorder="1" applyAlignment="1">
      <alignment horizontal="left" vertical="center"/>
    </xf>
    <xf numFmtId="0" fontId="18" fillId="4" borderId="1" xfId="9" applyNumberFormat="1" applyFont="1" applyFill="1" applyBorder="1" applyAlignment="1">
      <alignment horizontal="center" vertical="center"/>
    </xf>
    <xf numFmtId="0" fontId="42" fillId="0" borderId="1" xfId="0" applyNumberFormat="1" applyFont="1" applyFill="1" applyBorder="1" applyAlignment="1">
      <alignment horizontal="left" vertical="top"/>
    </xf>
    <xf numFmtId="0" fontId="57" fillId="4" borderId="1" xfId="0" applyNumberFormat="1" applyFont="1" applyFill="1" applyBorder="1" applyAlignment="1">
      <alignment horizontal="left" wrapText="1"/>
    </xf>
    <xf numFmtId="0" fontId="42" fillId="4" borderId="1" xfId="9" applyNumberFormat="1" applyFont="1" applyFill="1" applyBorder="1" applyAlignment="1">
      <alignment horizontal="center" wrapText="1"/>
    </xf>
    <xf numFmtId="0" fontId="57" fillId="0" borderId="1" xfId="0" applyNumberFormat="1" applyFont="1" applyBorder="1" applyAlignment="1">
      <alignment horizontal="left" wrapText="1"/>
    </xf>
    <xf numFmtId="43" fontId="42" fillId="0" borderId="1" xfId="9" applyFont="1" applyBorder="1" applyAlignment="1">
      <alignment horizontal="left" wrapText="1"/>
    </xf>
    <xf numFmtId="0" fontId="18" fillId="0" borderId="1" xfId="0" applyNumberFormat="1" applyFont="1" applyBorder="1" applyAlignment="1">
      <alignment horizontal="center"/>
    </xf>
    <xf numFmtId="0" fontId="42" fillId="4" borderId="1" xfId="0" applyNumberFormat="1" applyFont="1" applyFill="1" applyBorder="1" applyAlignment="1">
      <alignment horizontal="left" vertical="center"/>
    </xf>
    <xf numFmtId="0" fontId="42" fillId="4" borderId="1" xfId="0" applyNumberFormat="1" applyFont="1" applyFill="1" applyBorder="1" applyAlignment="1">
      <alignment horizontal="left" vertical="top"/>
    </xf>
    <xf numFmtId="0" fontId="18" fillId="4" borderId="1" xfId="0" applyNumberFormat="1" applyFont="1" applyFill="1" applyBorder="1" applyAlignment="1">
      <alignment horizontal="left" vertical="center" wrapText="1"/>
    </xf>
    <xf numFmtId="0" fontId="18" fillId="4" borderId="1" xfId="0" applyNumberFormat="1" applyFont="1" applyFill="1" applyBorder="1" applyAlignment="1">
      <alignment horizontal="left" vertical="center"/>
    </xf>
    <xf numFmtId="0" fontId="57" fillId="0" borderId="1" xfId="0" applyNumberFormat="1" applyFont="1" applyBorder="1" applyAlignment="1">
      <alignment horizontal="left" vertical="top" wrapText="1"/>
    </xf>
    <xf numFmtId="0" fontId="42" fillId="0" borderId="1" xfId="0" applyNumberFormat="1" applyFont="1" applyBorder="1" applyAlignment="1">
      <alignment horizontal="center" wrapText="1"/>
    </xf>
    <xf numFmtId="0" fontId="18" fillId="5" borderId="1" xfId="9" applyNumberFormat="1" applyFont="1" applyFill="1" applyBorder="1" applyAlignment="1">
      <alignment horizontal="center" vertical="center"/>
    </xf>
    <xf numFmtId="43" fontId="42" fillId="0" borderId="1" xfId="9" applyFont="1" applyFill="1" applyBorder="1" applyAlignment="1">
      <alignment wrapText="1"/>
    </xf>
    <xf numFmtId="43" fontId="42" fillId="4" borderId="1" xfId="9" applyFont="1" applyFill="1" applyBorder="1" applyAlignment="1">
      <alignment horizontal="center" vertical="center"/>
    </xf>
    <xf numFmtId="43" fontId="42" fillId="0" borderId="1" xfId="9" applyFont="1" applyBorder="1" applyAlignment="1">
      <alignment vertical="center"/>
    </xf>
    <xf numFmtId="0" fontId="42" fillId="0" borderId="1" xfId="9" applyNumberFormat="1" applyFont="1" applyBorder="1" applyAlignment="1">
      <alignment vertical="center"/>
    </xf>
    <xf numFmtId="0" fontId="42" fillId="0" borderId="1" xfId="9" applyNumberFormat="1" applyFont="1" applyBorder="1" applyAlignment="1">
      <alignment horizontal="center" vertical="center"/>
    </xf>
    <xf numFmtId="43" fontId="42" fillId="4" borderId="1" xfId="9" applyFont="1" applyFill="1" applyBorder="1" applyAlignment="1">
      <alignment vertical="center"/>
    </xf>
    <xf numFmtId="0" fontId="18" fillId="0" borderId="16" xfId="0" applyNumberFormat="1" applyFont="1" applyBorder="1" applyAlignment="1">
      <alignment horizontal="center" vertical="center"/>
    </xf>
    <xf numFmtId="0" fontId="18" fillId="0" borderId="0" xfId="0" applyNumberFormat="1" applyFont="1" applyBorder="1"/>
    <xf numFmtId="0" fontId="42" fillId="0" borderId="0" xfId="9" applyNumberFormat="1" applyFont="1" applyBorder="1" applyAlignment="1">
      <alignment horizontal="left" vertical="center"/>
    </xf>
    <xf numFmtId="0" fontId="42" fillId="4" borderId="0" xfId="9" applyNumberFormat="1" applyFont="1" applyFill="1" applyBorder="1" applyAlignment="1">
      <alignment horizontal="left" vertical="center"/>
    </xf>
    <xf numFmtId="0" fontId="56" fillId="0" borderId="1" xfId="0" applyNumberFormat="1" applyFont="1" applyBorder="1" applyAlignment="1">
      <alignment horizontal="center" vertical="center"/>
    </xf>
    <xf numFmtId="0" fontId="56" fillId="0" borderId="1" xfId="0" applyNumberFormat="1" applyFont="1" applyBorder="1" applyAlignment="1">
      <alignment horizontal="right" vertical="center"/>
    </xf>
    <xf numFmtId="43" fontId="56" fillId="0" borderId="1" xfId="9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center" vertical="center"/>
    </xf>
    <xf numFmtId="43" fontId="20" fillId="0" borderId="1" xfId="9" applyFont="1" applyBorder="1" applyAlignment="1">
      <alignment horizontal="left" vertical="center"/>
    </xf>
    <xf numFmtId="43" fontId="56" fillId="0" borderId="1" xfId="9" applyFont="1" applyBorder="1" applyAlignment="1">
      <alignment horizontal="center" vertical="center"/>
    </xf>
    <xf numFmtId="0" fontId="20" fillId="0" borderId="1" xfId="9" applyNumberFormat="1" applyFont="1" applyBorder="1" applyAlignment="1">
      <alignment horizontal="center" vertical="center"/>
    </xf>
    <xf numFmtId="0" fontId="20" fillId="0" borderId="0" xfId="0" applyNumberFormat="1" applyFont="1"/>
    <xf numFmtId="14" fontId="20" fillId="0" borderId="2" xfId="0" applyNumberFormat="1" applyFont="1" applyBorder="1" applyAlignment="1">
      <alignment wrapText="1"/>
    </xf>
    <xf numFmtId="14" fontId="20" fillId="0" borderId="2" xfId="0" applyNumberFormat="1" applyFont="1" applyBorder="1" applyAlignment="1">
      <alignment vertical="center"/>
    </xf>
    <xf numFmtId="14" fontId="20" fillId="0" borderId="0" xfId="0" applyNumberFormat="1" applyFont="1" applyBorder="1" applyAlignment="1">
      <alignment horizontal="left" vertical="center"/>
    </xf>
    <xf numFmtId="43" fontId="20" fillId="0" borderId="2" xfId="9" applyFont="1" applyBorder="1" applyAlignment="1">
      <alignment vertical="center"/>
    </xf>
    <xf numFmtId="1" fontId="20" fillId="0" borderId="2" xfId="9" applyNumberFormat="1" applyFont="1" applyBorder="1" applyAlignment="1">
      <alignment horizontal="center" vertical="center"/>
    </xf>
    <xf numFmtId="14" fontId="20" fillId="0" borderId="0" xfId="0" applyNumberFormat="1" applyFont="1" applyBorder="1" applyAlignment="1">
      <alignment vertical="center"/>
    </xf>
    <xf numFmtId="14" fontId="20" fillId="0" borderId="0" xfId="0" applyNumberFormat="1" applyFont="1" applyBorder="1" applyAlignment="1">
      <alignment vertical="center" wrapText="1"/>
    </xf>
    <xf numFmtId="14" fontId="18" fillId="0" borderId="0" xfId="0" applyNumberFormat="1" applyFont="1" applyBorder="1" applyAlignment="1">
      <alignment vertical="center" wrapText="1"/>
    </xf>
    <xf numFmtId="0" fontId="52" fillId="6" borderId="0" xfId="0" applyNumberFormat="1" applyFont="1" applyFill="1"/>
    <xf numFmtId="0" fontId="53" fillId="6" borderId="0" xfId="0" applyNumberFormat="1" applyFont="1" applyFill="1"/>
    <xf numFmtId="0" fontId="53" fillId="7" borderId="0" xfId="0" applyNumberFormat="1" applyFont="1" applyFill="1"/>
    <xf numFmtId="0" fontId="18" fillId="4" borderId="1" xfId="0" applyNumberFormat="1" applyFont="1" applyFill="1" applyBorder="1" applyAlignment="1">
      <alignment horizontal="center"/>
    </xf>
    <xf numFmtId="0" fontId="42" fillId="4" borderId="1" xfId="9" applyNumberFormat="1" applyFont="1" applyFill="1" applyBorder="1" applyAlignment="1">
      <alignment vertical="center"/>
    </xf>
    <xf numFmtId="0" fontId="42" fillId="4" borderId="1" xfId="9" applyNumberFormat="1" applyFont="1" applyFill="1" applyBorder="1" applyAlignment="1">
      <alignment horizontal="center" vertical="center"/>
    </xf>
    <xf numFmtId="0" fontId="18" fillId="4" borderId="0" xfId="0" applyNumberFormat="1" applyFont="1" applyFill="1" applyBorder="1"/>
    <xf numFmtId="0" fontId="56" fillId="4" borderId="1" xfId="0" applyNumberFormat="1" applyFont="1" applyFill="1" applyBorder="1" applyAlignment="1">
      <alignment horizontal="center" vertical="center"/>
    </xf>
    <xf numFmtId="0" fontId="56" fillId="4" borderId="1" xfId="0" applyNumberFormat="1" applyFont="1" applyFill="1" applyBorder="1" applyAlignment="1">
      <alignment horizontal="right" vertical="center"/>
    </xf>
    <xf numFmtId="43" fontId="56" fillId="4" borderId="1" xfId="9" applyFont="1" applyFill="1" applyBorder="1" applyAlignment="1">
      <alignment horizontal="right" vertical="center"/>
    </xf>
    <xf numFmtId="0" fontId="20" fillId="4" borderId="1" xfId="0" applyNumberFormat="1" applyFont="1" applyFill="1" applyBorder="1" applyAlignment="1">
      <alignment horizontal="center" vertical="center"/>
    </xf>
    <xf numFmtId="43" fontId="20" fillId="4" borderId="1" xfId="9" applyFont="1" applyFill="1" applyBorder="1" applyAlignment="1">
      <alignment horizontal="left" vertical="center"/>
    </xf>
    <xf numFmtId="43" fontId="56" fillId="4" borderId="1" xfId="9" applyFont="1" applyFill="1" applyBorder="1" applyAlignment="1">
      <alignment horizontal="center" vertical="center"/>
    </xf>
    <xf numFmtId="0" fontId="20" fillId="4" borderId="1" xfId="9" applyNumberFormat="1" applyFont="1" applyFill="1" applyBorder="1" applyAlignment="1">
      <alignment horizontal="center" vertical="center"/>
    </xf>
    <xf numFmtId="0" fontId="20" fillId="4" borderId="0" xfId="0" applyNumberFormat="1" applyFont="1" applyFill="1"/>
    <xf numFmtId="0" fontId="51" fillId="4" borderId="0" xfId="0" applyNumberFormat="1" applyFont="1" applyFill="1"/>
    <xf numFmtId="14" fontId="20" fillId="4" borderId="0" xfId="0" applyNumberFormat="1" applyFont="1" applyFill="1" applyBorder="1" applyAlignment="1">
      <alignment vertical="top" wrapText="1"/>
    </xf>
    <xf numFmtId="14" fontId="20" fillId="4" borderId="0" xfId="0" applyNumberFormat="1" applyFont="1" applyFill="1" applyBorder="1" applyAlignment="1">
      <alignment wrapText="1"/>
    </xf>
    <xf numFmtId="0" fontId="18" fillId="4" borderId="0" xfId="0" applyFont="1" applyFill="1" applyBorder="1"/>
    <xf numFmtId="0" fontId="18" fillId="4" borderId="0" xfId="0" applyFont="1" applyFill="1" applyBorder="1" applyAlignment="1">
      <alignment horizontal="left"/>
    </xf>
    <xf numFmtId="43" fontId="18" fillId="4" borderId="0" xfId="9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1" fontId="18" fillId="4" borderId="0" xfId="9" applyNumberFormat="1" applyFont="1" applyFill="1" applyBorder="1" applyAlignment="1">
      <alignment horizontal="center"/>
    </xf>
    <xf numFmtId="0" fontId="18" fillId="4" borderId="0" xfId="0" applyFont="1" applyFill="1"/>
    <xf numFmtId="14" fontId="20" fillId="4" borderId="2" xfId="0" applyNumberFormat="1" applyFont="1" applyFill="1" applyBorder="1" applyAlignment="1">
      <alignment wrapText="1"/>
    </xf>
    <xf numFmtId="14" fontId="20" fillId="4" borderId="2" xfId="0" applyNumberFormat="1" applyFont="1" applyFill="1" applyBorder="1" applyAlignment="1">
      <alignment vertical="center"/>
    </xf>
    <xf numFmtId="14" fontId="20" fillId="4" borderId="0" xfId="0" applyNumberFormat="1" applyFont="1" applyFill="1" applyBorder="1" applyAlignment="1">
      <alignment horizontal="left" vertical="center"/>
    </xf>
    <xf numFmtId="43" fontId="20" fillId="4" borderId="2" xfId="9" applyFont="1" applyFill="1" applyBorder="1" applyAlignment="1">
      <alignment vertical="center"/>
    </xf>
    <xf numFmtId="14" fontId="20" fillId="4" borderId="0" xfId="0" applyNumberFormat="1" applyFont="1" applyFill="1" applyBorder="1" applyAlignment="1">
      <alignment vertical="center"/>
    </xf>
    <xf numFmtId="14" fontId="20" fillId="4" borderId="0" xfId="0" applyNumberFormat="1" applyFont="1" applyFill="1" applyBorder="1" applyAlignment="1">
      <alignment vertical="center" wrapText="1"/>
    </xf>
    <xf numFmtId="14" fontId="37" fillId="4" borderId="0" xfId="0" applyNumberFormat="1" applyFont="1" applyFill="1" applyBorder="1" applyAlignment="1">
      <alignment vertical="center" wrapText="1"/>
    </xf>
    <xf numFmtId="14" fontId="23" fillId="4" borderId="0" xfId="0" applyNumberFormat="1" applyFont="1" applyFill="1" applyBorder="1" applyAlignment="1">
      <alignment vertical="center" wrapText="1"/>
    </xf>
    <xf numFmtId="0" fontId="23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3" fontId="18" fillId="4" borderId="0" xfId="9" applyFont="1" applyFill="1"/>
    <xf numFmtId="1" fontId="18" fillId="4" borderId="0" xfId="9" applyNumberFormat="1" applyFont="1" applyFill="1" applyAlignment="1">
      <alignment horizontal="center"/>
    </xf>
    <xf numFmtId="0" fontId="56" fillId="4" borderId="0" xfId="0" applyNumberFormat="1" applyFont="1" applyFill="1"/>
    <xf numFmtId="0" fontId="52" fillId="4" borderId="0" xfId="0" applyNumberFormat="1" applyFont="1" applyFill="1"/>
    <xf numFmtId="14" fontId="20" fillId="4" borderId="36" xfId="0" applyNumberFormat="1" applyFont="1" applyFill="1" applyBorder="1" applyAlignment="1"/>
    <xf numFmtId="14" fontId="23" fillId="4" borderId="0" xfId="0" applyNumberFormat="1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left" wrapText="1"/>
    </xf>
    <xf numFmtId="14" fontId="20" fillId="4" borderId="0" xfId="0" applyNumberFormat="1" applyFont="1" applyFill="1" applyBorder="1" applyAlignment="1">
      <alignment horizontal="left" vertical="center"/>
    </xf>
    <xf numFmtId="14" fontId="42" fillId="4" borderId="1" xfId="0" applyNumberFormat="1" applyFont="1" applyFill="1" applyBorder="1" applyAlignment="1">
      <alignment horizontal="center" vertical="center"/>
    </xf>
    <xf numFmtId="14" fontId="56" fillId="8" borderId="37" xfId="8" applyNumberFormat="1" applyFont="1" applyFill="1" applyBorder="1" applyAlignment="1">
      <alignment horizontal="center" vertical="center" wrapText="1"/>
    </xf>
    <xf numFmtId="14" fontId="56" fillId="8" borderId="27" xfId="8" applyNumberFormat="1" applyFont="1" applyFill="1" applyBorder="1" applyAlignment="1">
      <alignment horizontal="center" vertical="center" wrapText="1"/>
    </xf>
    <xf numFmtId="0" fontId="56" fillId="8" borderId="40" xfId="8" applyFont="1" applyFill="1" applyBorder="1" applyAlignment="1">
      <alignment horizontal="center" vertical="center" wrapText="1"/>
    </xf>
    <xf numFmtId="0" fontId="56" fillId="8" borderId="41" xfId="8" applyFont="1" applyFill="1" applyBorder="1" applyAlignment="1">
      <alignment horizontal="left" vertical="center" wrapText="1"/>
    </xf>
    <xf numFmtId="43" fontId="56" fillId="8" borderId="41" xfId="9" applyFont="1" applyFill="1" applyBorder="1" applyAlignment="1">
      <alignment horizontal="center" vertical="center" wrapText="1"/>
    </xf>
    <xf numFmtId="1" fontId="56" fillId="8" borderId="43" xfId="8" applyNumberFormat="1" applyFont="1" applyFill="1" applyBorder="1" applyAlignment="1">
      <alignment horizontal="center" vertical="center" wrapText="1"/>
    </xf>
    <xf numFmtId="43" fontId="56" fillId="8" borderId="44" xfId="9" applyFont="1" applyFill="1" applyBorder="1" applyAlignment="1">
      <alignment horizontal="center" vertical="center" wrapText="1"/>
    </xf>
    <xf numFmtId="0" fontId="56" fillId="8" borderId="45" xfId="8" applyFont="1" applyFill="1" applyBorder="1" applyAlignment="1">
      <alignment horizontal="center" vertical="center" wrapText="1"/>
    </xf>
    <xf numFmtId="1" fontId="56" fillId="8" borderId="43" xfId="9" applyNumberFormat="1" applyFont="1" applyFill="1" applyBorder="1" applyAlignment="1">
      <alignment horizontal="center" vertical="center" wrapText="1"/>
    </xf>
    <xf numFmtId="14" fontId="20" fillId="4" borderId="0" xfId="0" applyNumberFormat="1" applyFont="1" applyFill="1" applyBorder="1" applyAlignment="1">
      <alignment horizontal="left" vertical="center"/>
    </xf>
    <xf numFmtId="14" fontId="8" fillId="4" borderId="36" xfId="0" applyNumberFormat="1" applyFont="1" applyFill="1" applyBorder="1" applyAlignment="1"/>
    <xf numFmtId="14" fontId="8" fillId="4" borderId="0" xfId="0" applyNumberFormat="1" applyFont="1" applyFill="1" applyBorder="1" applyAlignment="1">
      <alignment vertical="center"/>
    </xf>
    <xf numFmtId="14" fontId="8" fillId="4" borderId="0" xfId="0" applyNumberFormat="1" applyFont="1" applyFill="1" applyBorder="1" applyAlignment="1">
      <alignment horizontal="left" vertical="center"/>
    </xf>
    <xf numFmtId="14" fontId="8" fillId="4" borderId="0" xfId="0" applyNumberFormat="1" applyFont="1" applyFill="1" applyBorder="1" applyAlignment="1">
      <alignment vertical="center" wrapText="1"/>
    </xf>
    <xf numFmtId="14" fontId="8" fillId="4" borderId="0" xfId="0" applyNumberFormat="1" applyFont="1" applyFill="1" applyBorder="1" applyAlignment="1">
      <alignment wrapText="1"/>
    </xf>
    <xf numFmtId="14" fontId="8" fillId="4" borderId="36" xfId="0" applyNumberFormat="1" applyFont="1" applyFill="1" applyBorder="1" applyAlignment="1">
      <alignment wrapText="1"/>
    </xf>
    <xf numFmtId="0" fontId="0" fillId="4" borderId="0" xfId="0" applyFill="1" applyBorder="1"/>
    <xf numFmtId="0" fontId="36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4" fontId="35" fillId="0" borderId="0" xfId="0" applyNumberFormat="1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37" fillId="0" borderId="36" xfId="0" applyNumberFormat="1" applyFont="1" applyBorder="1" applyAlignment="1">
      <alignment horizontal="center" wrapText="1"/>
    </xf>
    <xf numFmtId="14" fontId="37" fillId="0" borderId="0" xfId="0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4" fontId="37" fillId="0" borderId="0" xfId="0" applyNumberFormat="1" applyFont="1" applyBorder="1" applyAlignment="1">
      <alignment horizontal="center" wrapText="1"/>
    </xf>
    <xf numFmtId="0" fontId="37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0" fillId="0" borderId="0" xfId="0" applyNumberFormat="1" applyFont="1" applyBorder="1" applyAlignment="1">
      <alignment horizontal="center" vertical="center" wrapText="1"/>
    </xf>
    <xf numFmtId="14" fontId="37" fillId="0" borderId="0" xfId="0" applyNumberFormat="1" applyFont="1" applyBorder="1" applyAlignment="1">
      <alignment horizontal="left" wrapText="1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/>
    </xf>
    <xf numFmtId="14" fontId="8" fillId="4" borderId="36" xfId="0" applyNumberFormat="1" applyFont="1" applyFill="1" applyBorder="1" applyAlignment="1">
      <alignment horizontal="center" wrapText="1"/>
    </xf>
    <xf numFmtId="14" fontId="20" fillId="4" borderId="2" xfId="0" applyNumberFormat="1" applyFont="1" applyFill="1" applyBorder="1" applyAlignment="1">
      <alignment horizontal="center" wrapText="1"/>
    </xf>
    <xf numFmtId="14" fontId="8" fillId="4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4" fontId="20" fillId="4" borderId="0" xfId="0" applyNumberFormat="1" applyFont="1" applyFill="1" applyBorder="1" applyAlignment="1">
      <alignment horizontal="left" vertical="center"/>
    </xf>
    <xf numFmtId="14" fontId="20" fillId="4" borderId="0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14" fontId="20" fillId="4" borderId="0" xfId="0" applyNumberFormat="1" applyFont="1" applyFill="1" applyBorder="1" applyAlignment="1">
      <alignment horizontal="left" wrapText="1"/>
    </xf>
    <xf numFmtId="14" fontId="20" fillId="4" borderId="36" xfId="0" applyNumberFormat="1" applyFont="1" applyFill="1" applyBorder="1" applyAlignment="1">
      <alignment horizontal="left" wrapText="1"/>
    </xf>
    <xf numFmtId="14" fontId="20" fillId="4" borderId="36" xfId="0" applyNumberFormat="1" applyFont="1" applyFill="1" applyBorder="1" applyAlignment="1">
      <alignment horizontal="center" wrapText="1"/>
    </xf>
    <xf numFmtId="14" fontId="20" fillId="0" borderId="0" xfId="0" applyNumberFormat="1" applyFont="1" applyBorder="1" applyAlignment="1">
      <alignment horizontal="left" wrapText="1"/>
    </xf>
    <xf numFmtId="14" fontId="20" fillId="0" borderId="36" xfId="0" applyNumberFormat="1" applyFont="1" applyBorder="1" applyAlignment="1">
      <alignment horizontal="center" wrapText="1"/>
    </xf>
    <xf numFmtId="14" fontId="20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7" fillId="0" borderId="36" xfId="0" applyNumberFormat="1" applyFont="1" applyBorder="1" applyAlignment="1">
      <alignment horizontal="center" vertical="center" wrapText="1"/>
    </xf>
  </cellXfs>
  <cellStyles count="10">
    <cellStyle name="Celda de comprobación" xfId="8" builtinId="23"/>
    <cellStyle name="Comma_D2006" xfId="1"/>
    <cellStyle name="Millares" xfId="9" builtinId="3"/>
    <cellStyle name="Millares 2" xfId="5"/>
    <cellStyle name="Normal" xfId="0" builtinId="0"/>
    <cellStyle name="Normal 2" xfId="2"/>
    <cellStyle name="Normal 2 2" xfId="6"/>
    <cellStyle name="Normal 3" xfId="4"/>
    <cellStyle name="Normal 4" xfId="3"/>
    <cellStyle name="Salida" xfId="7" builtinId="21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1797751</xdr:colOff>
      <xdr:row>15</xdr:row>
      <xdr:rowOff>331305</xdr:rowOff>
    </xdr:from>
    <xdr:to>
      <xdr:col>4</xdr:col>
      <xdr:colOff>1799366</xdr:colOff>
      <xdr:row>15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37326" y="421750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2487123</xdr:colOff>
      <xdr:row>15</xdr:row>
      <xdr:rowOff>295604</xdr:rowOff>
    </xdr:from>
    <xdr:to>
      <xdr:col>4</xdr:col>
      <xdr:colOff>3926007</xdr:colOff>
      <xdr:row>18</xdr:row>
      <xdr:rowOff>39327</xdr:rowOff>
    </xdr:to>
    <xdr:pic>
      <xdr:nvPicPr>
        <xdr:cNvPr id="3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8502" y="4204138"/>
          <a:ext cx="5511643" cy="3159586"/>
        </a:xfrm>
        <a:prstGeom prst="rect">
          <a:avLst/>
        </a:prstGeom>
      </xdr:spPr>
    </xdr:pic>
    <xdr:clientData/>
  </xdr:twoCellAnchor>
  <xdr:twoCellAnchor editAs="oneCell">
    <xdr:from>
      <xdr:col>3</xdr:col>
      <xdr:colOff>4062724</xdr:colOff>
      <xdr:row>60</xdr:row>
      <xdr:rowOff>0</xdr:rowOff>
    </xdr:from>
    <xdr:to>
      <xdr:col>4</xdr:col>
      <xdr:colOff>4692617</xdr:colOff>
      <xdr:row>66</xdr:row>
      <xdr:rowOff>70684</xdr:rowOff>
    </xdr:to>
    <xdr:pic>
      <xdr:nvPicPr>
        <xdr:cNvPr id="4" name="11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4103" y="46771034"/>
          <a:ext cx="4702652" cy="3256633"/>
        </a:xfrm>
        <a:prstGeom prst="rect">
          <a:avLst/>
        </a:prstGeom>
      </xdr:spPr>
    </xdr:pic>
    <xdr:clientData/>
  </xdr:twoCellAnchor>
  <xdr:twoCellAnchor editAs="oneCell">
    <xdr:from>
      <xdr:col>3</xdr:col>
      <xdr:colOff>3337593</xdr:colOff>
      <xdr:row>110</xdr:row>
      <xdr:rowOff>171911</xdr:rowOff>
    </xdr:from>
    <xdr:to>
      <xdr:col>4</xdr:col>
      <xdr:colOff>5019668</xdr:colOff>
      <xdr:row>117</xdr:row>
      <xdr:rowOff>212443</xdr:rowOff>
    </xdr:to>
    <xdr:pic>
      <xdr:nvPicPr>
        <xdr:cNvPr id="5" name="1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88972" y="88754411"/>
          <a:ext cx="5754834" cy="3423549"/>
        </a:xfrm>
        <a:prstGeom prst="rect">
          <a:avLst/>
        </a:prstGeom>
      </xdr:spPr>
    </xdr:pic>
    <xdr:clientData/>
  </xdr:twoCellAnchor>
  <xdr:oneCellAnchor>
    <xdr:from>
      <xdr:col>4</xdr:col>
      <xdr:colOff>1797751</xdr:colOff>
      <xdr:row>147</xdr:row>
      <xdr:rowOff>0</xdr:rowOff>
    </xdr:from>
    <xdr:ext cx="1615" cy="561509"/>
    <xdr:pic>
      <xdr:nvPicPr>
        <xdr:cNvPr id="15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1889" y="4239839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3176865</xdr:colOff>
      <xdr:row>147</xdr:row>
      <xdr:rowOff>0</xdr:rowOff>
    </xdr:from>
    <xdr:ext cx="5511643" cy="3334292"/>
    <xdr:pic>
      <xdr:nvPicPr>
        <xdr:cNvPr id="16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244" y="125128312"/>
          <a:ext cx="5511643" cy="3334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1797751</xdr:colOff>
      <xdr:row>15</xdr:row>
      <xdr:rowOff>331305</xdr:rowOff>
    </xdr:from>
    <xdr:to>
      <xdr:col>4</xdr:col>
      <xdr:colOff>1799366</xdr:colOff>
      <xdr:row>15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37326" y="421750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3636692</xdr:colOff>
      <xdr:row>15</xdr:row>
      <xdr:rowOff>350812</xdr:rowOff>
    </xdr:from>
    <xdr:to>
      <xdr:col>4</xdr:col>
      <xdr:colOff>5075576</xdr:colOff>
      <xdr:row>18</xdr:row>
      <xdr:rowOff>269241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9092" y="4237012"/>
          <a:ext cx="5506059" cy="3347429"/>
        </a:xfrm>
        <a:prstGeom prst="rect">
          <a:avLst/>
        </a:prstGeom>
      </xdr:spPr>
    </xdr:pic>
    <xdr:clientData/>
  </xdr:twoCellAnchor>
  <xdr:twoCellAnchor editAs="oneCell">
    <xdr:from>
      <xdr:col>3</xdr:col>
      <xdr:colOff>4062723</xdr:colOff>
      <xdr:row>59</xdr:row>
      <xdr:rowOff>624051</xdr:rowOff>
    </xdr:from>
    <xdr:to>
      <xdr:col>4</xdr:col>
      <xdr:colOff>5156638</xdr:colOff>
      <xdr:row>65</xdr:row>
      <xdr:rowOff>152365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35123" y="46448826"/>
          <a:ext cx="5161090" cy="3309739"/>
        </a:xfrm>
        <a:prstGeom prst="rect">
          <a:avLst/>
        </a:prstGeom>
      </xdr:spPr>
    </xdr:pic>
    <xdr:clientData/>
  </xdr:twoCellAnchor>
  <xdr:twoCellAnchor editAs="oneCell">
    <xdr:from>
      <xdr:col>3</xdr:col>
      <xdr:colOff>3928800</xdr:colOff>
      <xdr:row>111</xdr:row>
      <xdr:rowOff>171911</xdr:rowOff>
    </xdr:from>
    <xdr:to>
      <xdr:col>4</xdr:col>
      <xdr:colOff>5610875</xdr:colOff>
      <xdr:row>118</xdr:row>
      <xdr:rowOff>212443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1200" y="88849661"/>
          <a:ext cx="5749250" cy="3412382"/>
        </a:xfrm>
        <a:prstGeom prst="rect">
          <a:avLst/>
        </a:prstGeom>
      </xdr:spPr>
    </xdr:pic>
    <xdr:clientData/>
  </xdr:twoCellAnchor>
  <xdr:oneCellAnchor>
    <xdr:from>
      <xdr:col>4</xdr:col>
      <xdr:colOff>217333</xdr:colOff>
      <xdr:row>156</xdr:row>
      <xdr:rowOff>3357860</xdr:rowOff>
    </xdr:from>
    <xdr:ext cx="5754834" cy="3423549"/>
    <xdr:pic>
      <xdr:nvPicPr>
        <xdr:cNvPr id="6" name="1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56908" y="133316960"/>
          <a:ext cx="5754834" cy="34235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4</xdr:row>
      <xdr:rowOff>331305</xdr:rowOff>
    </xdr:from>
    <xdr:to>
      <xdr:col>3</xdr:col>
      <xdr:colOff>1799366</xdr:colOff>
      <xdr:row>4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37326" y="33130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4</xdr:row>
      <xdr:rowOff>331305</xdr:rowOff>
    </xdr:from>
    <xdr:to>
      <xdr:col>3</xdr:col>
      <xdr:colOff>1799366</xdr:colOff>
      <xdr:row>4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6726" y="162670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8</xdr:row>
      <xdr:rowOff>331305</xdr:rowOff>
    </xdr:from>
    <xdr:to>
      <xdr:col>3</xdr:col>
      <xdr:colOff>1799366</xdr:colOff>
      <xdr:row>8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22476" y="33130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6</xdr:row>
      <xdr:rowOff>331305</xdr:rowOff>
    </xdr:from>
    <xdr:to>
      <xdr:col>3</xdr:col>
      <xdr:colOff>1799366</xdr:colOff>
      <xdr:row>6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75126" y="244585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6</xdr:row>
      <xdr:rowOff>331305</xdr:rowOff>
    </xdr:from>
    <xdr:to>
      <xdr:col>3</xdr:col>
      <xdr:colOff>1799366</xdr:colOff>
      <xdr:row>6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75126" y="244585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6</xdr:row>
      <xdr:rowOff>331305</xdr:rowOff>
    </xdr:from>
    <xdr:to>
      <xdr:col>3</xdr:col>
      <xdr:colOff>1799366</xdr:colOff>
      <xdr:row>6</xdr:row>
      <xdr:rowOff>892814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6726" y="162670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1797751</xdr:colOff>
      <xdr:row>7</xdr:row>
      <xdr:rowOff>331305</xdr:rowOff>
    </xdr:from>
    <xdr:to>
      <xdr:col>3</xdr:col>
      <xdr:colOff>2834361</xdr:colOff>
      <xdr:row>8</xdr:row>
      <xdr:rowOff>54614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5526" y="2598255"/>
          <a:ext cx="1615" cy="561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O182"/>
  <sheetViews>
    <sheetView view="pageBreakPreview" topLeftCell="A154" zoomScale="29" zoomScaleNormal="45" zoomScaleSheetLayoutView="29" workbookViewId="0">
      <selection activeCell="I20" sqref="I20"/>
    </sheetView>
  </sheetViews>
  <sheetFormatPr baseColWidth="10" defaultRowHeight="12.75" x14ac:dyDescent="0.2"/>
  <cols>
    <col min="2" max="2" width="54.28515625" customWidth="1"/>
    <col min="3" max="3" width="50.85546875" customWidth="1"/>
    <col min="4" max="4" width="61" customWidth="1"/>
    <col min="5" max="5" width="99.5703125" customWidth="1"/>
    <col min="6" max="6" width="61.5703125" customWidth="1"/>
    <col min="7" max="7" width="25.5703125" style="12" hidden="1" customWidth="1"/>
    <col min="8" max="8" width="15.5703125" hidden="1" customWidth="1"/>
    <col min="9" max="9" width="52.28515625" customWidth="1"/>
    <col min="10" max="10" width="19.5703125" customWidth="1"/>
  </cols>
  <sheetData>
    <row r="14" spans="2:10" ht="49.5" customHeight="1" x14ac:dyDescent="0.2"/>
    <row r="15" spans="2:10" ht="90.75" customHeight="1" x14ac:dyDescent="0.2">
      <c r="B15" s="164"/>
      <c r="C15" s="691" t="s">
        <v>79</v>
      </c>
      <c r="D15" s="691"/>
      <c r="E15" s="691"/>
      <c r="F15" s="691"/>
      <c r="G15" s="165"/>
      <c r="H15" s="164"/>
      <c r="I15" s="164"/>
      <c r="J15" s="164"/>
    </row>
    <row r="16" spans="2:10" ht="182.25" customHeight="1" x14ac:dyDescent="0.25">
      <c r="C16" s="2"/>
      <c r="D16" s="3"/>
      <c r="E16" s="692"/>
      <c r="F16" s="692"/>
      <c r="G16" s="11"/>
      <c r="H16" s="4"/>
      <c r="I16" s="4"/>
      <c r="J16" s="76"/>
    </row>
    <row r="17" spans="2:10" ht="45" customHeight="1" x14ac:dyDescent="0.25">
      <c r="C17" s="2"/>
      <c r="D17" s="3"/>
      <c r="E17" s="692"/>
      <c r="F17" s="692"/>
      <c r="G17" s="11"/>
      <c r="H17" s="4"/>
      <c r="I17" s="4"/>
      <c r="J17" s="76"/>
    </row>
    <row r="18" spans="2:10" ht="42.75" customHeight="1" x14ac:dyDescent="0.2">
      <c r="C18" s="693"/>
      <c r="D18" s="693"/>
      <c r="E18" s="693"/>
      <c r="F18" s="693"/>
      <c r="G18" s="693"/>
      <c r="H18" s="693"/>
      <c r="I18" s="693"/>
      <c r="J18" s="693"/>
    </row>
    <row r="19" spans="2:10" ht="27" customHeight="1" x14ac:dyDescent="0.2">
      <c r="C19" s="694"/>
      <c r="D19" s="694"/>
      <c r="E19" s="694"/>
      <c r="F19" s="694"/>
      <c r="G19" s="694"/>
      <c r="H19" s="694"/>
      <c r="I19" s="694"/>
      <c r="J19" s="694"/>
    </row>
    <row r="20" spans="2:10" ht="39.75" customHeight="1" x14ac:dyDescent="0.2">
      <c r="B20" s="166"/>
      <c r="C20" s="166"/>
      <c r="D20" s="166"/>
      <c r="E20" s="166"/>
      <c r="F20" s="166"/>
      <c r="G20" s="167"/>
      <c r="H20" s="166"/>
      <c r="I20" s="166"/>
      <c r="J20" s="166"/>
    </row>
    <row r="21" spans="2:10" ht="3" customHeight="1" x14ac:dyDescent="0.2">
      <c r="B21" s="166"/>
      <c r="C21" s="166"/>
      <c r="D21" s="166"/>
      <c r="E21" s="166"/>
      <c r="F21" s="166"/>
      <c r="G21" s="167"/>
      <c r="H21" s="166"/>
      <c r="I21" s="166"/>
      <c r="J21" s="166"/>
    </row>
    <row r="22" spans="2:10" s="1" customFormat="1" ht="42.75" customHeight="1" x14ac:dyDescent="0.75">
      <c r="B22" s="181"/>
      <c r="C22" s="695" t="s">
        <v>47</v>
      </c>
      <c r="D22" s="695"/>
      <c r="E22" s="695"/>
      <c r="F22" s="695"/>
      <c r="G22" s="182"/>
      <c r="H22" s="181"/>
      <c r="I22" s="181"/>
      <c r="J22" s="183"/>
    </row>
    <row r="23" spans="2:10" s="1" customFormat="1" ht="72.75" customHeight="1" thickBot="1" x14ac:dyDescent="0.8">
      <c r="B23" s="181"/>
      <c r="C23" s="690" t="s">
        <v>195</v>
      </c>
      <c r="D23" s="690"/>
      <c r="E23" s="690"/>
      <c r="F23" s="690"/>
      <c r="G23" s="184"/>
      <c r="H23" s="181"/>
      <c r="I23" s="181"/>
      <c r="J23" s="183"/>
    </row>
    <row r="24" spans="2:10" s="73" customFormat="1" ht="146.25" customHeight="1" thickBot="1" x14ac:dyDescent="0.6">
      <c r="B24" s="110" t="s">
        <v>49</v>
      </c>
      <c r="C24" s="110" t="s">
        <v>48</v>
      </c>
      <c r="D24" s="80" t="s">
        <v>50</v>
      </c>
      <c r="E24" s="80" t="s">
        <v>51</v>
      </c>
      <c r="F24" s="172" t="s">
        <v>21</v>
      </c>
      <c r="G24" s="170"/>
      <c r="H24" s="79" t="s">
        <v>52</v>
      </c>
      <c r="I24" s="80" t="s">
        <v>75</v>
      </c>
    </row>
    <row r="25" spans="2:10" ht="80.099999999999994" customHeight="1" x14ac:dyDescent="0.2">
      <c r="B25" s="150">
        <v>43748</v>
      </c>
      <c r="C25" s="151">
        <v>43748</v>
      </c>
      <c r="D25" s="168" t="s">
        <v>81</v>
      </c>
      <c r="E25" s="169" t="s">
        <v>14</v>
      </c>
      <c r="F25" s="171">
        <v>407</v>
      </c>
      <c r="G25" s="84">
        <v>15</v>
      </c>
      <c r="H25" s="85">
        <v>40</v>
      </c>
      <c r="I25" s="86">
        <v>45</v>
      </c>
    </row>
    <row r="26" spans="2:10" ht="80.099999999999994" customHeight="1" x14ac:dyDescent="0.2">
      <c r="B26" s="108">
        <v>43748</v>
      </c>
      <c r="C26" s="81">
        <v>43748</v>
      </c>
      <c r="D26" s="82" t="s">
        <v>82</v>
      </c>
      <c r="E26" s="82" t="s">
        <v>0</v>
      </c>
      <c r="F26" s="87">
        <v>407</v>
      </c>
      <c r="G26" s="88">
        <v>50</v>
      </c>
      <c r="H26" s="85">
        <v>20</v>
      </c>
      <c r="I26" s="84">
        <v>50</v>
      </c>
    </row>
    <row r="27" spans="2:10" ht="80.099999999999994" customHeight="1" x14ac:dyDescent="0.2">
      <c r="B27" s="108">
        <v>43748</v>
      </c>
      <c r="C27" s="81">
        <v>43748</v>
      </c>
      <c r="D27" s="82" t="s">
        <v>83</v>
      </c>
      <c r="E27" s="82" t="s">
        <v>1</v>
      </c>
      <c r="F27" s="87">
        <v>407</v>
      </c>
      <c r="G27" s="88">
        <v>300</v>
      </c>
      <c r="H27" s="85">
        <v>180</v>
      </c>
      <c r="I27" s="84">
        <v>400</v>
      </c>
    </row>
    <row r="28" spans="2:10" ht="80.099999999999994" customHeight="1" x14ac:dyDescent="0.2">
      <c r="B28" s="108">
        <v>43748</v>
      </c>
      <c r="C28" s="81">
        <v>43748</v>
      </c>
      <c r="D28" s="82" t="s">
        <v>83</v>
      </c>
      <c r="E28" s="82" t="s">
        <v>2</v>
      </c>
      <c r="F28" s="87">
        <v>1124</v>
      </c>
      <c r="G28" s="88">
        <v>100</v>
      </c>
      <c r="H28" s="85">
        <v>10</v>
      </c>
      <c r="I28" s="84">
        <v>90</v>
      </c>
    </row>
    <row r="29" spans="2:10" ht="80.099999999999994" customHeight="1" x14ac:dyDescent="0.2">
      <c r="B29" s="108">
        <v>43748</v>
      </c>
      <c r="C29" s="81">
        <v>43748</v>
      </c>
      <c r="D29" s="82" t="s">
        <v>85</v>
      </c>
      <c r="E29" s="82" t="s">
        <v>18</v>
      </c>
      <c r="F29" s="87">
        <v>641.79</v>
      </c>
      <c r="G29" s="88">
        <v>40</v>
      </c>
      <c r="H29" s="85">
        <v>20</v>
      </c>
      <c r="I29" s="84">
        <v>40</v>
      </c>
    </row>
    <row r="30" spans="2:10" ht="80.099999999999994" customHeight="1" x14ac:dyDescent="0.2">
      <c r="B30" s="108">
        <v>43748</v>
      </c>
      <c r="C30" s="81">
        <v>43748</v>
      </c>
      <c r="D30" s="82" t="s">
        <v>86</v>
      </c>
      <c r="E30" s="82" t="s">
        <v>26</v>
      </c>
      <c r="F30" s="87">
        <v>592</v>
      </c>
      <c r="G30" s="88">
        <v>300</v>
      </c>
      <c r="H30" s="85">
        <v>150</v>
      </c>
      <c r="I30" s="84">
        <v>400</v>
      </c>
    </row>
    <row r="31" spans="2:10" ht="80.099999999999994" customHeight="1" x14ac:dyDescent="0.2">
      <c r="B31" s="108">
        <v>43748</v>
      </c>
      <c r="C31" s="81">
        <v>43748</v>
      </c>
      <c r="D31" s="82" t="s">
        <v>86</v>
      </c>
      <c r="E31" s="82" t="s">
        <v>27</v>
      </c>
      <c r="F31" s="87">
        <v>741</v>
      </c>
      <c r="G31" s="88">
        <v>400</v>
      </c>
      <c r="H31" s="85">
        <v>300</v>
      </c>
      <c r="I31" s="84">
        <f t="shared" ref="I31:I50" si="0">G31+H31</f>
        <v>700</v>
      </c>
    </row>
    <row r="32" spans="2:10" ht="80.099999999999994" customHeight="1" x14ac:dyDescent="0.2">
      <c r="B32" s="108">
        <v>43748</v>
      </c>
      <c r="C32" s="81">
        <v>43748</v>
      </c>
      <c r="D32" s="82" t="s">
        <v>86</v>
      </c>
      <c r="E32" s="83" t="s">
        <v>28</v>
      </c>
      <c r="F32" s="87">
        <v>930</v>
      </c>
      <c r="G32" s="88">
        <v>250</v>
      </c>
      <c r="H32" s="85">
        <v>100</v>
      </c>
      <c r="I32" s="84">
        <f t="shared" si="0"/>
        <v>350</v>
      </c>
    </row>
    <row r="33" spans="2:9" ht="80.099999999999994" customHeight="1" x14ac:dyDescent="0.2">
      <c r="B33" s="108">
        <v>43748</v>
      </c>
      <c r="C33" s="81">
        <v>43748</v>
      </c>
      <c r="D33" s="82" t="s">
        <v>87</v>
      </c>
      <c r="E33" s="83" t="s">
        <v>29</v>
      </c>
      <c r="F33" s="87">
        <v>5880</v>
      </c>
      <c r="G33" s="88">
        <v>5</v>
      </c>
      <c r="H33" s="85">
        <v>5</v>
      </c>
      <c r="I33" s="84">
        <v>0</v>
      </c>
    </row>
    <row r="34" spans="2:9" ht="80.099999999999994" customHeight="1" x14ac:dyDescent="0.2">
      <c r="B34" s="89">
        <v>44110</v>
      </c>
      <c r="C34" s="81">
        <v>44110</v>
      </c>
      <c r="D34" s="82" t="s">
        <v>88</v>
      </c>
      <c r="E34" s="83" t="s">
        <v>56</v>
      </c>
      <c r="F34" s="87">
        <v>125</v>
      </c>
      <c r="G34" s="88">
        <v>10</v>
      </c>
      <c r="H34" s="85">
        <v>4</v>
      </c>
      <c r="I34" s="84">
        <v>5</v>
      </c>
    </row>
    <row r="35" spans="2:9" ht="80.099999999999994" customHeight="1" x14ac:dyDescent="0.2">
      <c r="B35" s="89">
        <v>43748</v>
      </c>
      <c r="C35" s="81" t="s">
        <v>78</v>
      </c>
      <c r="D35" s="82" t="s">
        <v>89</v>
      </c>
      <c r="E35" s="83" t="s">
        <v>3</v>
      </c>
      <c r="F35" s="87">
        <v>840</v>
      </c>
      <c r="G35" s="88">
        <v>100</v>
      </c>
      <c r="H35" s="85">
        <v>0</v>
      </c>
      <c r="I35" s="84">
        <f t="shared" si="0"/>
        <v>100</v>
      </c>
    </row>
    <row r="36" spans="2:9" ht="80.099999999999994" customHeight="1" x14ac:dyDescent="0.2">
      <c r="B36" s="89">
        <v>43748</v>
      </c>
      <c r="C36" s="81" t="s">
        <v>78</v>
      </c>
      <c r="D36" s="82" t="s">
        <v>90</v>
      </c>
      <c r="E36" s="83" t="s">
        <v>19</v>
      </c>
      <c r="F36" s="87">
        <v>2535</v>
      </c>
      <c r="G36" s="88">
        <v>20</v>
      </c>
      <c r="H36" s="85">
        <v>20</v>
      </c>
      <c r="I36" s="84">
        <f t="shared" si="0"/>
        <v>40</v>
      </c>
    </row>
    <row r="37" spans="2:9" ht="80.099999999999994" customHeight="1" x14ac:dyDescent="0.2">
      <c r="B37" s="89">
        <v>43748</v>
      </c>
      <c r="C37" s="81" t="s">
        <v>78</v>
      </c>
      <c r="D37" s="82" t="s">
        <v>91</v>
      </c>
      <c r="E37" s="83" t="s">
        <v>15</v>
      </c>
      <c r="F37" s="87">
        <v>277.3</v>
      </c>
      <c r="G37" s="88">
        <v>10</v>
      </c>
      <c r="H37" s="85">
        <v>10</v>
      </c>
      <c r="I37" s="84">
        <f t="shared" si="0"/>
        <v>20</v>
      </c>
    </row>
    <row r="38" spans="2:9" ht="80.099999999999994" customHeight="1" x14ac:dyDescent="0.2">
      <c r="B38" s="89">
        <v>43748</v>
      </c>
      <c r="C38" s="81" t="s">
        <v>78</v>
      </c>
      <c r="D38" s="82" t="s">
        <v>92</v>
      </c>
      <c r="E38" s="83" t="s">
        <v>22</v>
      </c>
      <c r="F38" s="87">
        <v>379.72</v>
      </c>
      <c r="G38" s="88">
        <v>20</v>
      </c>
      <c r="H38" s="85">
        <v>20</v>
      </c>
      <c r="I38" s="84">
        <v>25</v>
      </c>
    </row>
    <row r="39" spans="2:9" ht="80.099999999999994" customHeight="1" x14ac:dyDescent="0.2">
      <c r="B39" s="89">
        <v>43748</v>
      </c>
      <c r="C39" s="81" t="s">
        <v>78</v>
      </c>
      <c r="D39" s="82" t="s">
        <v>92</v>
      </c>
      <c r="E39" s="83" t="s">
        <v>23</v>
      </c>
      <c r="F39" s="87">
        <v>618.79</v>
      </c>
      <c r="G39" s="88">
        <v>20</v>
      </c>
      <c r="H39" s="85">
        <v>20</v>
      </c>
      <c r="I39" s="84">
        <v>30</v>
      </c>
    </row>
    <row r="40" spans="2:9" ht="80.099999999999994" customHeight="1" x14ac:dyDescent="0.2">
      <c r="B40" s="89">
        <v>43748</v>
      </c>
      <c r="C40" s="81" t="s">
        <v>78</v>
      </c>
      <c r="D40" s="90" t="s">
        <v>93</v>
      </c>
      <c r="E40" s="91" t="s">
        <v>12</v>
      </c>
      <c r="F40" s="92">
        <v>47.199999999999996</v>
      </c>
      <c r="G40" s="93">
        <v>1</v>
      </c>
      <c r="H40" s="94">
        <v>0</v>
      </c>
      <c r="I40" s="84">
        <f t="shared" si="0"/>
        <v>1</v>
      </c>
    </row>
    <row r="41" spans="2:9" ht="80.099999999999994" customHeight="1" x14ac:dyDescent="0.2">
      <c r="B41" s="89">
        <v>43748</v>
      </c>
      <c r="C41" s="81" t="s">
        <v>78</v>
      </c>
      <c r="D41" s="90" t="s">
        <v>94</v>
      </c>
      <c r="E41" s="90" t="s">
        <v>57</v>
      </c>
      <c r="F41" s="92">
        <v>1445</v>
      </c>
      <c r="G41" s="93">
        <v>24</v>
      </c>
      <c r="H41" s="94">
        <v>8</v>
      </c>
      <c r="I41" s="84">
        <f t="shared" si="0"/>
        <v>32</v>
      </c>
    </row>
    <row r="42" spans="2:9" ht="80.099999999999994" customHeight="1" x14ac:dyDescent="0.2">
      <c r="B42" s="89">
        <v>43748</v>
      </c>
      <c r="C42" s="81" t="s">
        <v>78</v>
      </c>
      <c r="D42" s="90" t="s">
        <v>95</v>
      </c>
      <c r="E42" s="90" t="s">
        <v>13</v>
      </c>
      <c r="F42" s="92">
        <v>44.84</v>
      </c>
      <c r="G42" s="93">
        <v>10</v>
      </c>
      <c r="H42" s="94">
        <v>1</v>
      </c>
      <c r="I42" s="84">
        <f t="shared" si="0"/>
        <v>11</v>
      </c>
    </row>
    <row r="43" spans="2:9" ht="80.099999999999994" customHeight="1" x14ac:dyDescent="0.2">
      <c r="B43" s="89">
        <v>43748</v>
      </c>
      <c r="C43" s="81" t="s">
        <v>78</v>
      </c>
      <c r="D43" s="90" t="s">
        <v>96</v>
      </c>
      <c r="E43" s="90" t="s">
        <v>5</v>
      </c>
      <c r="F43" s="92">
        <v>217.5</v>
      </c>
      <c r="G43" s="93">
        <v>100</v>
      </c>
      <c r="H43" s="94">
        <v>3</v>
      </c>
      <c r="I43" s="84">
        <f t="shared" si="0"/>
        <v>103</v>
      </c>
    </row>
    <row r="44" spans="2:9" ht="80.099999999999994" customHeight="1" x14ac:dyDescent="0.2">
      <c r="B44" s="89">
        <v>43748</v>
      </c>
      <c r="C44" s="81" t="s">
        <v>78</v>
      </c>
      <c r="D44" s="90" t="s">
        <v>96</v>
      </c>
      <c r="E44" s="90" t="s">
        <v>4</v>
      </c>
      <c r="F44" s="92">
        <v>5192</v>
      </c>
      <c r="G44" s="93">
        <v>300</v>
      </c>
      <c r="H44" s="94">
        <v>50</v>
      </c>
      <c r="I44" s="84">
        <v>330</v>
      </c>
    </row>
    <row r="45" spans="2:9" ht="80.099999999999994" customHeight="1" x14ac:dyDescent="0.2">
      <c r="B45" s="89">
        <v>43748</v>
      </c>
      <c r="C45" s="81" t="s">
        <v>78</v>
      </c>
      <c r="D45" s="90" t="s">
        <v>97</v>
      </c>
      <c r="E45" s="90" t="s">
        <v>6</v>
      </c>
      <c r="F45" s="92">
        <v>1699.1999999999998</v>
      </c>
      <c r="G45" s="93">
        <v>90</v>
      </c>
      <c r="H45" s="94">
        <v>0</v>
      </c>
      <c r="I45" s="84">
        <v>70</v>
      </c>
    </row>
    <row r="46" spans="2:9" ht="80.099999999999994" customHeight="1" x14ac:dyDescent="0.2">
      <c r="B46" s="89">
        <v>43748</v>
      </c>
      <c r="C46" s="81" t="s">
        <v>78</v>
      </c>
      <c r="D46" s="90" t="s">
        <v>97</v>
      </c>
      <c r="E46" s="90" t="s">
        <v>11</v>
      </c>
      <c r="F46" s="92">
        <v>2124</v>
      </c>
      <c r="G46" s="93">
        <v>10</v>
      </c>
      <c r="H46" s="94">
        <v>15</v>
      </c>
      <c r="I46" s="84">
        <f t="shared" si="0"/>
        <v>25</v>
      </c>
    </row>
    <row r="47" spans="2:9" ht="80.099999999999994" customHeight="1" x14ac:dyDescent="0.2">
      <c r="B47" s="89" t="s">
        <v>193</v>
      </c>
      <c r="C47" s="81" t="s">
        <v>193</v>
      </c>
      <c r="D47" s="95" t="s">
        <v>98</v>
      </c>
      <c r="E47" s="96" t="s">
        <v>10</v>
      </c>
      <c r="F47" s="97">
        <v>1229.28</v>
      </c>
      <c r="G47" s="98">
        <v>90</v>
      </c>
      <c r="H47" s="99">
        <v>9</v>
      </c>
      <c r="I47" s="84">
        <f t="shared" si="0"/>
        <v>99</v>
      </c>
    </row>
    <row r="48" spans="2:9" ht="80.099999999999994" customHeight="1" x14ac:dyDescent="0.2">
      <c r="B48" s="89">
        <v>43748</v>
      </c>
      <c r="C48" s="81" t="s">
        <v>78</v>
      </c>
      <c r="D48" s="90" t="s">
        <v>99</v>
      </c>
      <c r="E48" s="91" t="s">
        <v>25</v>
      </c>
      <c r="F48" s="92">
        <v>1189.44</v>
      </c>
      <c r="G48" s="93">
        <v>30</v>
      </c>
      <c r="H48" s="94">
        <v>0</v>
      </c>
      <c r="I48" s="84">
        <f t="shared" si="0"/>
        <v>30</v>
      </c>
    </row>
    <row r="49" spans="1:10" ht="80.099999999999994" customHeight="1" x14ac:dyDescent="0.2">
      <c r="B49" s="89">
        <v>43748</v>
      </c>
      <c r="C49" s="81" t="s">
        <v>78</v>
      </c>
      <c r="D49" s="90" t="s">
        <v>100</v>
      </c>
      <c r="E49" s="100" t="s">
        <v>45</v>
      </c>
      <c r="F49" s="92">
        <v>649</v>
      </c>
      <c r="G49" s="93">
        <v>5</v>
      </c>
      <c r="H49" s="94">
        <v>0</v>
      </c>
      <c r="I49" s="84">
        <f t="shared" si="0"/>
        <v>5</v>
      </c>
    </row>
    <row r="50" spans="1:10" ht="80.099999999999994" customHeight="1" x14ac:dyDescent="0.2">
      <c r="B50" s="89">
        <v>43748</v>
      </c>
      <c r="C50" s="81" t="s">
        <v>78</v>
      </c>
      <c r="D50" s="90" t="s">
        <v>99</v>
      </c>
      <c r="E50" s="91" t="s">
        <v>7</v>
      </c>
      <c r="F50" s="92">
        <v>171</v>
      </c>
      <c r="G50" s="93"/>
      <c r="H50" s="94">
        <v>30</v>
      </c>
      <c r="I50" s="84">
        <f t="shared" si="0"/>
        <v>30</v>
      </c>
    </row>
    <row r="51" spans="1:10" ht="80.099999999999994" customHeight="1" x14ac:dyDescent="0.2">
      <c r="B51" s="89">
        <v>43748</v>
      </c>
      <c r="C51" s="81" t="s">
        <v>78</v>
      </c>
      <c r="D51" s="90" t="s">
        <v>101</v>
      </c>
      <c r="E51" s="91" t="s">
        <v>17</v>
      </c>
      <c r="F51" s="92">
        <v>321.89999999999998</v>
      </c>
      <c r="G51" s="93">
        <v>24</v>
      </c>
      <c r="H51" s="94">
        <v>0</v>
      </c>
      <c r="I51" s="84">
        <v>19</v>
      </c>
    </row>
    <row r="52" spans="1:10" ht="80.099999999999994" customHeight="1" x14ac:dyDescent="0.2">
      <c r="B52" s="89">
        <v>43748</v>
      </c>
      <c r="C52" s="81" t="s">
        <v>78</v>
      </c>
      <c r="D52" s="90" t="s">
        <v>101</v>
      </c>
      <c r="E52" s="91" t="s">
        <v>24</v>
      </c>
      <c r="F52" s="92">
        <v>16.28</v>
      </c>
      <c r="G52" s="93">
        <v>24</v>
      </c>
      <c r="H52" s="94">
        <v>0</v>
      </c>
      <c r="I52" s="84">
        <v>20</v>
      </c>
    </row>
    <row r="53" spans="1:10" ht="80.099999999999994" customHeight="1" thickBot="1" x14ac:dyDescent="0.25">
      <c r="B53" s="101">
        <v>43748</v>
      </c>
      <c r="C53" s="109" t="s">
        <v>78</v>
      </c>
      <c r="D53" s="102" t="s">
        <v>101</v>
      </c>
      <c r="E53" s="103" t="s">
        <v>16</v>
      </c>
      <c r="F53" s="104">
        <v>16.100000000000001</v>
      </c>
      <c r="G53" s="105">
        <v>24</v>
      </c>
      <c r="H53" s="106">
        <v>0</v>
      </c>
      <c r="I53" s="107">
        <v>22</v>
      </c>
    </row>
    <row r="54" spans="1:10" ht="80.099999999999994" customHeight="1" x14ac:dyDescent="0.2">
      <c r="B54" s="77"/>
      <c r="C54" s="58"/>
      <c r="D54" s="59"/>
      <c r="E54" s="60"/>
      <c r="F54" s="61"/>
      <c r="G54" s="62"/>
      <c r="H54" s="63"/>
      <c r="I54" s="64"/>
    </row>
    <row r="55" spans="1:10" ht="80.099999999999994" customHeight="1" x14ac:dyDescent="0.2">
      <c r="B55" s="77"/>
      <c r="C55" s="58"/>
      <c r="D55" s="59"/>
      <c r="E55" s="60"/>
      <c r="F55" s="61"/>
      <c r="G55" s="62"/>
      <c r="H55" s="63"/>
      <c r="I55" s="64"/>
    </row>
    <row r="56" spans="1:10" ht="80.099999999999994" customHeight="1" x14ac:dyDescent="0.2">
      <c r="B56" s="77"/>
      <c r="C56" s="58"/>
      <c r="D56" s="59"/>
      <c r="E56" s="60"/>
      <c r="F56" s="61"/>
      <c r="G56" s="62"/>
      <c r="H56" s="63"/>
      <c r="I56" s="64"/>
    </row>
    <row r="57" spans="1:10" ht="53.25" customHeight="1" x14ac:dyDescent="0.2">
      <c r="A57" s="70"/>
      <c r="B57" s="21"/>
      <c r="C57" s="70"/>
      <c r="D57" s="72"/>
      <c r="E57" s="72"/>
      <c r="F57" s="72"/>
      <c r="G57" s="72"/>
      <c r="H57" s="71"/>
      <c r="I57" s="70"/>
      <c r="J57" s="70"/>
    </row>
    <row r="58" spans="1:10" ht="51.75" customHeight="1" x14ac:dyDescent="0.2">
      <c r="B58" s="21"/>
      <c r="C58" s="38"/>
      <c r="D58" s="39"/>
      <c r="E58" s="40"/>
      <c r="F58" s="41"/>
      <c r="G58" s="42"/>
      <c r="H58" s="43"/>
      <c r="I58" s="44"/>
    </row>
    <row r="59" spans="1:10" ht="51.75" customHeight="1" x14ac:dyDescent="0.2">
      <c r="B59" s="173"/>
      <c r="C59" s="699" t="s">
        <v>79</v>
      </c>
      <c r="D59" s="699"/>
      <c r="E59" s="699"/>
      <c r="F59" s="699"/>
      <c r="G59" s="174"/>
      <c r="H59" s="175"/>
      <c r="I59" s="176"/>
    </row>
    <row r="60" spans="1:10" ht="51.75" customHeight="1" x14ac:dyDescent="0.2">
      <c r="B60" s="173"/>
      <c r="C60" s="177"/>
      <c r="D60" s="177"/>
      <c r="E60" s="177"/>
      <c r="F60" s="177"/>
      <c r="G60" s="174"/>
      <c r="H60" s="175"/>
      <c r="I60" s="176"/>
    </row>
    <row r="61" spans="1:10" ht="51.75" customHeight="1" x14ac:dyDescent="0.2">
      <c r="B61" s="21"/>
      <c r="C61" s="38"/>
      <c r="D61" s="39"/>
      <c r="E61" s="40"/>
      <c r="F61" s="41"/>
      <c r="G61" s="42"/>
      <c r="H61" s="43"/>
      <c r="I61" s="44"/>
    </row>
    <row r="62" spans="1:10" ht="30.75" customHeight="1" x14ac:dyDescent="0.2">
      <c r="A62" s="10"/>
      <c r="B62" s="10"/>
      <c r="C62" s="10"/>
      <c r="D62" s="10"/>
      <c r="E62" s="10"/>
      <c r="F62" s="10"/>
      <c r="G62" s="13"/>
      <c r="H62" s="10"/>
      <c r="I62" s="10"/>
      <c r="J62" s="10"/>
    </row>
    <row r="63" spans="1:10" ht="107.25" customHeight="1" x14ac:dyDescent="0.2">
      <c r="A63" s="10"/>
      <c r="B63" s="10"/>
      <c r="C63" s="10"/>
      <c r="D63" s="10"/>
      <c r="E63" s="10"/>
      <c r="F63" s="10"/>
      <c r="G63" s="13"/>
      <c r="H63" s="10"/>
      <c r="I63" s="10"/>
      <c r="J63" s="10"/>
    </row>
    <row r="64" spans="1:10" ht="24.75" customHeight="1" x14ac:dyDescent="0.2">
      <c r="A64" s="10"/>
      <c r="B64" s="10"/>
      <c r="C64" s="10"/>
      <c r="D64" s="10"/>
      <c r="E64" s="10"/>
      <c r="F64" s="10"/>
      <c r="G64" s="13"/>
      <c r="H64" s="10"/>
      <c r="I64" s="10"/>
      <c r="J64" s="10"/>
    </row>
    <row r="65" spans="1:10" ht="4.5" customHeight="1" x14ac:dyDescent="0.2">
      <c r="A65" s="10"/>
      <c r="B65" s="10"/>
      <c r="C65" s="10"/>
      <c r="D65" s="10"/>
      <c r="E65" s="10"/>
      <c r="F65" s="10"/>
      <c r="G65" s="13"/>
      <c r="H65" s="10"/>
      <c r="I65" s="10"/>
      <c r="J65" s="10"/>
    </row>
    <row r="66" spans="1:10" ht="30.75" customHeight="1" x14ac:dyDescent="0.2">
      <c r="A66" s="10"/>
      <c r="B66" s="10"/>
      <c r="C66" s="10"/>
      <c r="D66" s="10"/>
      <c r="E66" s="10"/>
      <c r="F66" s="10"/>
      <c r="G66" s="13"/>
      <c r="H66" s="10"/>
      <c r="I66" s="10"/>
      <c r="J66" s="10"/>
    </row>
    <row r="67" spans="1:10" s="25" customFormat="1" ht="13.5" customHeight="1" x14ac:dyDescent="0.2">
      <c r="A67" s="55"/>
      <c r="B67" s="55"/>
      <c r="C67" s="55"/>
      <c r="D67" s="55"/>
      <c r="E67" s="55"/>
      <c r="F67" s="55"/>
      <c r="G67" s="56"/>
      <c r="H67" s="55"/>
      <c r="I67" s="55"/>
      <c r="J67" s="55"/>
    </row>
    <row r="68" spans="1:10" s="1" customFormat="1" ht="70.5" customHeight="1" x14ac:dyDescent="0.45">
      <c r="A68" s="695" t="s">
        <v>47</v>
      </c>
      <c r="B68" s="695"/>
      <c r="C68" s="695"/>
      <c r="D68" s="695"/>
      <c r="E68" s="695"/>
      <c r="F68" s="695"/>
      <c r="G68" s="695"/>
      <c r="H68" s="695"/>
      <c r="I68" s="695"/>
      <c r="J68" s="695"/>
    </row>
    <row r="69" spans="1:10" s="1" customFormat="1" ht="54.75" customHeight="1" thickBot="1" x14ac:dyDescent="0.5">
      <c r="A69" s="695" t="s">
        <v>194</v>
      </c>
      <c r="B69" s="695"/>
      <c r="C69" s="695"/>
      <c r="D69" s="695"/>
      <c r="E69" s="695"/>
      <c r="F69" s="695"/>
      <c r="G69" s="695"/>
      <c r="H69" s="695"/>
      <c r="I69" s="695"/>
      <c r="J69" s="695"/>
    </row>
    <row r="70" spans="1:10" s="73" customFormat="1" ht="156" customHeight="1" thickBot="1" x14ac:dyDescent="0.7">
      <c r="A70" s="74"/>
      <c r="B70" s="113" t="s">
        <v>49</v>
      </c>
      <c r="C70" s="113" t="s">
        <v>48</v>
      </c>
      <c r="D70" s="113" t="s">
        <v>50</v>
      </c>
      <c r="E70" s="113" t="s">
        <v>51</v>
      </c>
      <c r="F70" s="113" t="s">
        <v>21</v>
      </c>
      <c r="G70" s="114"/>
      <c r="H70" s="115" t="s">
        <v>52</v>
      </c>
      <c r="I70" s="113" t="s">
        <v>75</v>
      </c>
      <c r="J70" s="74"/>
    </row>
    <row r="71" spans="1:10" s="23" customFormat="1" ht="80.099999999999994" customHeight="1" x14ac:dyDescent="0.4">
      <c r="B71" s="116">
        <v>43748</v>
      </c>
      <c r="C71" s="116">
        <v>43748</v>
      </c>
      <c r="D71" s="117" t="s">
        <v>102</v>
      </c>
      <c r="E71" s="117" t="s">
        <v>30</v>
      </c>
      <c r="F71" s="118">
        <v>900</v>
      </c>
      <c r="G71" s="119">
        <v>2</v>
      </c>
      <c r="H71" s="120">
        <v>0</v>
      </c>
      <c r="I71" s="121">
        <f>G71+H71</f>
        <v>2</v>
      </c>
    </row>
    <row r="72" spans="1:10" ht="112.5" customHeight="1" x14ac:dyDescent="0.2">
      <c r="B72" s="89">
        <v>43748</v>
      </c>
      <c r="C72" s="81">
        <v>43748</v>
      </c>
      <c r="D72" s="90" t="s">
        <v>103</v>
      </c>
      <c r="E72" s="91" t="s">
        <v>76</v>
      </c>
      <c r="F72" s="92">
        <v>11549.25</v>
      </c>
      <c r="G72" s="93">
        <v>8</v>
      </c>
      <c r="H72" s="94">
        <v>0</v>
      </c>
      <c r="I72" s="122">
        <f>G72+H72</f>
        <v>8</v>
      </c>
    </row>
    <row r="73" spans="1:10" ht="80.099999999999994" customHeight="1" x14ac:dyDescent="0.2">
      <c r="B73" s="108" t="s">
        <v>193</v>
      </c>
      <c r="C73" s="81" t="s">
        <v>193</v>
      </c>
      <c r="D73" s="90" t="s">
        <v>104</v>
      </c>
      <c r="E73" s="90" t="s">
        <v>8</v>
      </c>
      <c r="F73" s="92">
        <v>350</v>
      </c>
      <c r="G73" s="93">
        <v>50</v>
      </c>
      <c r="H73" s="94">
        <v>0</v>
      </c>
      <c r="I73" s="122">
        <v>45</v>
      </c>
    </row>
    <row r="74" spans="1:10" ht="80.099999999999994" customHeight="1" x14ac:dyDescent="0.2">
      <c r="B74" s="108" t="s">
        <v>192</v>
      </c>
      <c r="C74" s="81" t="s">
        <v>192</v>
      </c>
      <c r="D74" s="90" t="s">
        <v>105</v>
      </c>
      <c r="E74" s="90" t="s">
        <v>9</v>
      </c>
      <c r="F74" s="92">
        <v>17.7</v>
      </c>
      <c r="G74" s="93">
        <v>200</v>
      </c>
      <c r="H74" s="94">
        <v>0</v>
      </c>
      <c r="I74" s="122">
        <v>150</v>
      </c>
    </row>
    <row r="75" spans="1:10" ht="80.099999999999994" customHeight="1" x14ac:dyDescent="0.2">
      <c r="B75" s="89">
        <v>43748</v>
      </c>
      <c r="C75" s="81" t="s">
        <v>170</v>
      </c>
      <c r="D75" s="90" t="s">
        <v>106</v>
      </c>
      <c r="E75" s="90" t="s">
        <v>44</v>
      </c>
      <c r="F75" s="92">
        <v>703.28</v>
      </c>
      <c r="G75" s="93">
        <v>10</v>
      </c>
      <c r="H75" s="94">
        <v>0</v>
      </c>
      <c r="I75" s="122">
        <v>10</v>
      </c>
    </row>
    <row r="76" spans="1:10" ht="80.099999999999994" customHeight="1" x14ac:dyDescent="0.2">
      <c r="B76" s="89">
        <v>43748</v>
      </c>
      <c r="C76" s="81" t="s">
        <v>170</v>
      </c>
      <c r="D76" s="90" t="s">
        <v>107</v>
      </c>
      <c r="E76" s="91" t="s">
        <v>53</v>
      </c>
      <c r="F76" s="92">
        <v>70.33</v>
      </c>
      <c r="G76" s="93">
        <v>2</v>
      </c>
      <c r="H76" s="94">
        <v>0</v>
      </c>
      <c r="I76" s="122">
        <f>G76+H76</f>
        <v>2</v>
      </c>
    </row>
    <row r="77" spans="1:10" ht="80.099999999999994" customHeight="1" x14ac:dyDescent="0.2">
      <c r="B77" s="89">
        <v>43748</v>
      </c>
      <c r="C77" s="81" t="s">
        <v>170</v>
      </c>
      <c r="D77" s="90" t="s">
        <v>108</v>
      </c>
      <c r="E77" s="90" t="s">
        <v>45</v>
      </c>
      <c r="F77" s="92">
        <v>1625.71</v>
      </c>
      <c r="G77" s="93">
        <v>3</v>
      </c>
      <c r="H77" s="94">
        <v>0</v>
      </c>
      <c r="I77" s="122">
        <f>G77+H77</f>
        <v>3</v>
      </c>
    </row>
    <row r="78" spans="1:10" ht="80.099999999999994" customHeight="1" x14ac:dyDescent="0.2">
      <c r="B78" s="89">
        <v>43748</v>
      </c>
      <c r="C78" s="81" t="s">
        <v>170</v>
      </c>
      <c r="D78" s="90" t="s">
        <v>109</v>
      </c>
      <c r="E78" s="90" t="s">
        <v>58</v>
      </c>
      <c r="F78" s="92">
        <v>871.9</v>
      </c>
      <c r="G78" s="93">
        <v>5</v>
      </c>
      <c r="H78" s="94">
        <v>0</v>
      </c>
      <c r="I78" s="122">
        <v>3</v>
      </c>
    </row>
    <row r="79" spans="1:10" ht="80.099999999999994" customHeight="1" x14ac:dyDescent="0.2">
      <c r="B79" s="89">
        <v>43748</v>
      </c>
      <c r="C79" s="81" t="s">
        <v>170</v>
      </c>
      <c r="D79" s="90" t="s">
        <v>111</v>
      </c>
      <c r="E79" s="90" t="s">
        <v>39</v>
      </c>
      <c r="F79" s="92">
        <v>110</v>
      </c>
      <c r="G79" s="93">
        <v>20</v>
      </c>
      <c r="H79" s="94">
        <v>7</v>
      </c>
      <c r="I79" s="122">
        <v>20</v>
      </c>
    </row>
    <row r="80" spans="1:10" ht="80.099999999999994" customHeight="1" x14ac:dyDescent="0.2">
      <c r="B80" s="89">
        <v>43748</v>
      </c>
      <c r="C80" s="81">
        <v>43748</v>
      </c>
      <c r="D80" s="90" t="s">
        <v>110</v>
      </c>
      <c r="E80" s="90" t="s">
        <v>31</v>
      </c>
      <c r="F80" s="92">
        <v>930</v>
      </c>
      <c r="G80" s="93">
        <v>200</v>
      </c>
      <c r="H80" s="94">
        <v>100</v>
      </c>
      <c r="I80" s="122">
        <f>G80+H80</f>
        <v>300</v>
      </c>
    </row>
    <row r="81" spans="2:9" ht="80.099999999999994" customHeight="1" x14ac:dyDescent="0.2">
      <c r="B81" s="89">
        <v>43748</v>
      </c>
      <c r="C81" s="81">
        <v>43748</v>
      </c>
      <c r="D81" s="90" t="s">
        <v>84</v>
      </c>
      <c r="E81" s="90" t="s">
        <v>32</v>
      </c>
      <c r="F81" s="92">
        <v>300</v>
      </c>
      <c r="G81" s="93">
        <v>0</v>
      </c>
      <c r="H81" s="94">
        <v>1</v>
      </c>
      <c r="I81" s="122">
        <v>0</v>
      </c>
    </row>
    <row r="82" spans="2:9" ht="80.099999999999994" customHeight="1" x14ac:dyDescent="0.2">
      <c r="B82" s="89">
        <v>43748</v>
      </c>
      <c r="C82" s="81" t="s">
        <v>188</v>
      </c>
      <c r="D82" s="90" t="s">
        <v>112</v>
      </c>
      <c r="E82" s="91" t="s">
        <v>59</v>
      </c>
      <c r="F82" s="92">
        <v>25402.550000000003</v>
      </c>
      <c r="G82" s="93">
        <v>0</v>
      </c>
      <c r="H82" s="94">
        <v>0</v>
      </c>
      <c r="I82" s="122">
        <f>G82+H82</f>
        <v>0</v>
      </c>
    </row>
    <row r="83" spans="2:9" ht="80.099999999999994" customHeight="1" x14ac:dyDescent="0.2">
      <c r="B83" s="108" t="s">
        <v>188</v>
      </c>
      <c r="C83" s="81" t="s">
        <v>188</v>
      </c>
      <c r="D83" s="90" t="s">
        <v>113</v>
      </c>
      <c r="E83" s="91" t="s">
        <v>60</v>
      </c>
      <c r="F83" s="92">
        <v>6760.32</v>
      </c>
      <c r="G83" s="93">
        <v>1</v>
      </c>
      <c r="H83" s="94">
        <v>0</v>
      </c>
      <c r="I83" s="122">
        <v>0</v>
      </c>
    </row>
    <row r="84" spans="2:9" ht="80.099999999999994" customHeight="1" x14ac:dyDescent="0.2">
      <c r="B84" s="108" t="s">
        <v>188</v>
      </c>
      <c r="C84" s="81" t="s">
        <v>188</v>
      </c>
      <c r="D84" s="90" t="s">
        <v>114</v>
      </c>
      <c r="E84" s="91" t="s">
        <v>61</v>
      </c>
      <c r="F84" s="92">
        <v>10135.6</v>
      </c>
      <c r="G84" s="93">
        <v>3</v>
      </c>
      <c r="H84" s="94">
        <v>0</v>
      </c>
      <c r="I84" s="122">
        <v>1</v>
      </c>
    </row>
    <row r="85" spans="2:9" ht="80.099999999999994" customHeight="1" x14ac:dyDescent="0.2">
      <c r="B85" s="108" t="s">
        <v>188</v>
      </c>
      <c r="C85" s="81" t="s">
        <v>188</v>
      </c>
      <c r="D85" s="90" t="s">
        <v>115</v>
      </c>
      <c r="E85" s="91" t="s">
        <v>62</v>
      </c>
      <c r="F85" s="92">
        <v>14589.84</v>
      </c>
      <c r="G85" s="93">
        <v>0</v>
      </c>
      <c r="H85" s="94">
        <v>1</v>
      </c>
      <c r="I85" s="122">
        <v>0</v>
      </c>
    </row>
    <row r="86" spans="2:9" ht="80.099999999999994" customHeight="1" x14ac:dyDescent="0.2">
      <c r="B86" s="108" t="s">
        <v>188</v>
      </c>
      <c r="C86" s="81" t="s">
        <v>188</v>
      </c>
      <c r="D86" s="90" t="s">
        <v>116</v>
      </c>
      <c r="E86" s="91" t="s">
        <v>63</v>
      </c>
      <c r="F86" s="92">
        <v>7891.5300000000007</v>
      </c>
      <c r="G86" s="93">
        <v>1</v>
      </c>
      <c r="H86" s="94">
        <v>0</v>
      </c>
      <c r="I86" s="122">
        <v>0</v>
      </c>
    </row>
    <row r="87" spans="2:9" ht="80.099999999999994" customHeight="1" x14ac:dyDescent="0.2">
      <c r="B87" s="108" t="s">
        <v>188</v>
      </c>
      <c r="C87" s="81" t="s">
        <v>188</v>
      </c>
      <c r="D87" s="90" t="s">
        <v>117</v>
      </c>
      <c r="E87" s="91" t="s">
        <v>64</v>
      </c>
      <c r="F87" s="92">
        <v>42677.96</v>
      </c>
      <c r="G87" s="93">
        <v>3</v>
      </c>
      <c r="H87" s="94">
        <v>0</v>
      </c>
      <c r="I87" s="122">
        <v>1</v>
      </c>
    </row>
    <row r="88" spans="2:9" ht="80.099999999999994" customHeight="1" x14ac:dyDescent="0.2">
      <c r="B88" s="89">
        <v>43985</v>
      </c>
      <c r="C88" s="81">
        <v>43985</v>
      </c>
      <c r="D88" s="100" t="s">
        <v>118</v>
      </c>
      <c r="E88" s="100" t="s">
        <v>34</v>
      </c>
      <c r="F88" s="180">
        <v>468.46</v>
      </c>
      <c r="G88" s="100">
        <v>5</v>
      </c>
      <c r="H88" s="100">
        <v>0</v>
      </c>
      <c r="I88" s="179">
        <v>4</v>
      </c>
    </row>
    <row r="89" spans="2:9" ht="80.099999999999994" customHeight="1" x14ac:dyDescent="0.2">
      <c r="B89" s="89">
        <v>43748</v>
      </c>
      <c r="C89" s="81">
        <v>43748</v>
      </c>
      <c r="D89" s="100" t="s">
        <v>110</v>
      </c>
      <c r="E89" s="178" t="s">
        <v>38</v>
      </c>
      <c r="F89" s="180">
        <v>20</v>
      </c>
      <c r="G89" s="100">
        <v>0</v>
      </c>
      <c r="H89" s="100">
        <v>0</v>
      </c>
      <c r="I89" s="179">
        <v>0</v>
      </c>
    </row>
    <row r="90" spans="2:9" ht="80.099999999999994" customHeight="1" x14ac:dyDescent="0.2">
      <c r="B90" s="89">
        <v>43748</v>
      </c>
      <c r="C90" s="81">
        <v>43748</v>
      </c>
      <c r="D90" s="100" t="s">
        <v>119</v>
      </c>
      <c r="E90" s="100" t="s">
        <v>35</v>
      </c>
      <c r="F90" s="180">
        <v>350</v>
      </c>
      <c r="G90" s="100">
        <v>5</v>
      </c>
      <c r="H90" s="100">
        <v>0</v>
      </c>
      <c r="I90" s="179">
        <v>4</v>
      </c>
    </row>
    <row r="91" spans="2:9" ht="80.099999999999994" customHeight="1" x14ac:dyDescent="0.2">
      <c r="B91" s="89" t="s">
        <v>188</v>
      </c>
      <c r="C91" s="81" t="s">
        <v>188</v>
      </c>
      <c r="D91" s="100" t="s">
        <v>120</v>
      </c>
      <c r="E91" s="100" t="s">
        <v>36</v>
      </c>
      <c r="F91" s="180">
        <v>60</v>
      </c>
      <c r="G91" s="100">
        <v>5</v>
      </c>
      <c r="H91" s="100">
        <v>0</v>
      </c>
      <c r="I91" s="179">
        <v>3</v>
      </c>
    </row>
    <row r="92" spans="2:9" ht="80.099999999999994" customHeight="1" x14ac:dyDescent="0.2">
      <c r="B92" s="89">
        <v>43748</v>
      </c>
      <c r="C92" s="81">
        <v>43748</v>
      </c>
      <c r="D92" s="90" t="s">
        <v>86</v>
      </c>
      <c r="E92" s="91" t="s">
        <v>37</v>
      </c>
      <c r="F92" s="92">
        <v>12</v>
      </c>
      <c r="G92" s="93">
        <v>300</v>
      </c>
      <c r="H92" s="94">
        <v>0</v>
      </c>
      <c r="I92" s="122">
        <f>G92+H92</f>
        <v>300</v>
      </c>
    </row>
    <row r="93" spans="2:9" ht="80.099999999999994" customHeight="1" x14ac:dyDescent="0.2">
      <c r="B93" s="89">
        <v>43748</v>
      </c>
      <c r="C93" s="81">
        <v>43748</v>
      </c>
      <c r="D93" s="90" t="s">
        <v>121</v>
      </c>
      <c r="E93" s="90" t="s">
        <v>72</v>
      </c>
      <c r="F93" s="92">
        <v>212</v>
      </c>
      <c r="G93" s="93">
        <v>0</v>
      </c>
      <c r="H93" s="94">
        <v>29</v>
      </c>
      <c r="I93" s="122">
        <v>0</v>
      </c>
    </row>
    <row r="94" spans="2:9" ht="80.099999999999994" customHeight="1" x14ac:dyDescent="0.2">
      <c r="B94" s="89" t="s">
        <v>188</v>
      </c>
      <c r="C94" s="81" t="s">
        <v>188</v>
      </c>
      <c r="D94" s="90">
        <v>-582</v>
      </c>
      <c r="E94" s="91" t="s">
        <v>65</v>
      </c>
      <c r="F94" s="92">
        <v>22839</v>
      </c>
      <c r="G94" s="93">
        <v>1</v>
      </c>
      <c r="H94" s="94">
        <v>2</v>
      </c>
      <c r="I94" s="122">
        <v>1</v>
      </c>
    </row>
    <row r="95" spans="2:9" ht="80.099999999999994" customHeight="1" x14ac:dyDescent="0.2">
      <c r="B95" s="89">
        <v>43748</v>
      </c>
      <c r="C95" s="81">
        <v>43748</v>
      </c>
      <c r="D95" s="90" t="s">
        <v>191</v>
      </c>
      <c r="E95" s="91" t="s">
        <v>190</v>
      </c>
      <c r="F95" s="92">
        <v>723.33</v>
      </c>
      <c r="G95" s="93">
        <v>0</v>
      </c>
      <c r="H95" s="94">
        <v>0</v>
      </c>
      <c r="I95" s="122">
        <v>10</v>
      </c>
    </row>
    <row r="96" spans="2:9" ht="80.099999999999994" customHeight="1" x14ac:dyDescent="0.2">
      <c r="B96" s="89">
        <v>43748</v>
      </c>
      <c r="C96" s="81">
        <v>43748</v>
      </c>
      <c r="D96" s="90" t="s">
        <v>122</v>
      </c>
      <c r="E96" s="91" t="s">
        <v>66</v>
      </c>
      <c r="F96" s="92">
        <v>2250</v>
      </c>
      <c r="G96" s="93">
        <v>0</v>
      </c>
      <c r="H96" s="94">
        <v>12</v>
      </c>
      <c r="I96" s="122">
        <v>10</v>
      </c>
    </row>
    <row r="97" spans="1:10" ht="80.099999999999994" customHeight="1" x14ac:dyDescent="0.2">
      <c r="B97" s="89">
        <v>43748</v>
      </c>
      <c r="C97" s="81">
        <v>43748</v>
      </c>
      <c r="D97" s="90" t="s">
        <v>123</v>
      </c>
      <c r="E97" s="90" t="s">
        <v>33</v>
      </c>
      <c r="F97" s="92">
        <v>350</v>
      </c>
      <c r="G97" s="93">
        <v>0</v>
      </c>
      <c r="H97" s="94">
        <v>5</v>
      </c>
      <c r="I97" s="122">
        <v>3</v>
      </c>
    </row>
    <row r="98" spans="1:10" ht="80.099999999999994" customHeight="1" x14ac:dyDescent="0.2">
      <c r="B98" s="89">
        <v>43748</v>
      </c>
      <c r="C98" s="81">
        <v>43748</v>
      </c>
      <c r="D98" s="90" t="s">
        <v>124</v>
      </c>
      <c r="E98" s="90" t="s">
        <v>40</v>
      </c>
      <c r="F98" s="92">
        <v>723.33</v>
      </c>
      <c r="G98" s="93">
        <v>20</v>
      </c>
      <c r="H98" s="94">
        <v>30</v>
      </c>
      <c r="I98" s="122">
        <v>30</v>
      </c>
    </row>
    <row r="99" spans="1:10" ht="80.099999999999994" customHeight="1" thickBot="1" x14ac:dyDescent="0.25">
      <c r="B99" s="101">
        <v>43748</v>
      </c>
      <c r="C99" s="109">
        <v>43748</v>
      </c>
      <c r="D99" s="102" t="s">
        <v>125</v>
      </c>
      <c r="E99" s="102" t="s">
        <v>41</v>
      </c>
      <c r="F99" s="104">
        <v>649.52</v>
      </c>
      <c r="G99" s="105">
        <v>20</v>
      </c>
      <c r="H99" s="106">
        <v>3</v>
      </c>
      <c r="I99" s="123">
        <v>15</v>
      </c>
    </row>
    <row r="100" spans="1:10" ht="39.950000000000003" customHeight="1" x14ac:dyDescent="0.35">
      <c r="B100" s="15"/>
      <c r="C100" s="20"/>
      <c r="D100" s="16"/>
      <c r="E100" s="16"/>
      <c r="F100" s="17"/>
      <c r="G100" s="18"/>
      <c r="H100" s="19"/>
      <c r="I100" s="18"/>
    </row>
    <row r="101" spans="1:10" ht="39.950000000000003" customHeight="1" x14ac:dyDescent="0.35">
      <c r="B101" s="15"/>
      <c r="C101" s="20"/>
      <c r="D101" s="16"/>
      <c r="E101" s="16"/>
      <c r="F101" s="17"/>
      <c r="G101" s="18"/>
      <c r="H101" s="19"/>
      <c r="I101" s="18"/>
    </row>
    <row r="102" spans="1:10" ht="30.75" customHeight="1" x14ac:dyDescent="0.3">
      <c r="B102" s="5"/>
      <c r="C102" s="6"/>
      <c r="D102" s="7"/>
      <c r="E102" s="7"/>
      <c r="F102" s="8"/>
      <c r="G102" s="14"/>
      <c r="H102" s="9"/>
      <c r="I102" s="9"/>
    </row>
    <row r="103" spans="1:10" ht="30.75" customHeight="1" x14ac:dyDescent="0.3">
      <c r="B103" s="5"/>
      <c r="C103" s="6"/>
      <c r="D103" s="7"/>
      <c r="E103" s="7"/>
      <c r="F103" s="8"/>
      <c r="G103" s="14"/>
      <c r="H103" s="9"/>
      <c r="I103" s="9"/>
    </row>
    <row r="104" spans="1:10" ht="30.75" customHeight="1" x14ac:dyDescent="0.3">
      <c r="B104" s="5"/>
      <c r="C104" s="6"/>
      <c r="D104" s="7"/>
      <c r="E104" s="7"/>
      <c r="F104" s="8"/>
      <c r="G104" s="14"/>
      <c r="H104" s="9"/>
      <c r="I104" s="9"/>
    </row>
    <row r="105" spans="1:10" ht="30.75" customHeight="1" x14ac:dyDescent="0.3">
      <c r="B105" s="5"/>
      <c r="C105" s="6"/>
      <c r="D105" s="7"/>
      <c r="E105" s="7"/>
      <c r="F105" s="8"/>
      <c r="G105" s="14"/>
      <c r="H105" s="9"/>
      <c r="I105" s="9"/>
    </row>
    <row r="106" spans="1:10" ht="30.75" customHeight="1" x14ac:dyDescent="0.3">
      <c r="B106" s="5"/>
      <c r="C106" s="6"/>
      <c r="D106" s="7"/>
      <c r="E106" s="7"/>
      <c r="F106" s="8"/>
      <c r="G106" s="14"/>
      <c r="H106" s="9"/>
      <c r="I106" s="9"/>
    </row>
    <row r="107" spans="1:10" ht="30.75" customHeight="1" x14ac:dyDescent="0.3">
      <c r="B107" s="5"/>
      <c r="C107" s="6"/>
      <c r="D107" s="7"/>
      <c r="E107" s="7"/>
      <c r="F107" s="8"/>
      <c r="G107" s="14"/>
      <c r="H107" s="9"/>
      <c r="I107" s="9"/>
    </row>
    <row r="108" spans="1:10" ht="30.75" customHeight="1" x14ac:dyDescent="0.3">
      <c r="B108" s="5"/>
      <c r="C108" s="6"/>
      <c r="D108" s="7"/>
      <c r="E108" s="7"/>
      <c r="F108" s="8"/>
      <c r="G108" s="14"/>
      <c r="H108" s="9"/>
      <c r="I108" s="9"/>
    </row>
    <row r="109" spans="1:10" ht="30.75" customHeight="1" x14ac:dyDescent="0.2">
      <c r="A109" s="78"/>
      <c r="B109" s="65"/>
      <c r="C109" s="69"/>
      <c r="D109" s="69"/>
      <c r="E109" s="69"/>
      <c r="F109" s="66"/>
      <c r="G109" s="67"/>
      <c r="H109" s="68"/>
      <c r="I109" s="68"/>
      <c r="J109" s="78"/>
    </row>
    <row r="110" spans="1:10" ht="64.5" customHeight="1" x14ac:dyDescent="0.2">
      <c r="A110" s="700" t="s">
        <v>77</v>
      </c>
      <c r="B110" s="700"/>
      <c r="C110" s="700"/>
      <c r="D110" s="700"/>
      <c r="E110" s="700"/>
      <c r="F110" s="700"/>
      <c r="G110" s="700"/>
      <c r="H110" s="700"/>
      <c r="I110" s="700"/>
      <c r="J110" s="700"/>
    </row>
    <row r="111" spans="1:10" ht="30.75" customHeight="1" x14ac:dyDescent="0.2">
      <c r="A111" s="701"/>
      <c r="B111" s="701"/>
      <c r="C111" s="701"/>
      <c r="D111" s="701"/>
      <c r="E111" s="701"/>
      <c r="F111" s="701"/>
      <c r="G111" s="701"/>
      <c r="H111" s="701"/>
      <c r="I111" s="701"/>
      <c r="J111" s="701"/>
    </row>
    <row r="112" spans="1:10" ht="30.75" customHeight="1" x14ac:dyDescent="0.3">
      <c r="B112" s="5"/>
      <c r="C112" s="6"/>
      <c r="D112" s="7"/>
      <c r="E112" s="7"/>
      <c r="F112" s="8"/>
      <c r="G112" s="14"/>
      <c r="H112" s="9"/>
      <c r="I112" s="9"/>
    </row>
    <row r="113" spans="1:9" ht="30.75" customHeight="1" x14ac:dyDescent="0.3">
      <c r="B113" s="5"/>
      <c r="C113" s="6"/>
      <c r="D113" s="7"/>
      <c r="E113" s="7"/>
      <c r="F113" s="8"/>
      <c r="G113" s="14"/>
      <c r="H113" s="9"/>
      <c r="I113" s="9"/>
    </row>
    <row r="114" spans="1:9" ht="81" customHeight="1" x14ac:dyDescent="0.3">
      <c r="B114" s="5"/>
      <c r="C114" s="6"/>
      <c r="D114" s="7"/>
      <c r="E114" s="7"/>
      <c r="F114" s="8"/>
      <c r="G114" s="14"/>
      <c r="H114" s="9"/>
      <c r="I114" s="9"/>
    </row>
    <row r="115" spans="1:9" ht="30.75" customHeight="1" x14ac:dyDescent="0.3">
      <c r="B115" s="5"/>
      <c r="C115" s="6"/>
      <c r="D115" s="7"/>
      <c r="E115" s="7"/>
      <c r="F115" s="8"/>
      <c r="G115" s="14"/>
      <c r="H115" s="9"/>
      <c r="I115" s="9"/>
    </row>
    <row r="116" spans="1:9" ht="30.75" customHeight="1" x14ac:dyDescent="0.3">
      <c r="B116" s="5"/>
      <c r="C116" s="6"/>
      <c r="D116" s="7"/>
      <c r="E116" s="7"/>
      <c r="F116" s="8"/>
      <c r="G116" s="14"/>
      <c r="H116" s="9"/>
      <c r="I116" s="9"/>
    </row>
    <row r="117" spans="1:9" ht="30.75" customHeight="1" x14ac:dyDescent="0.3">
      <c r="B117" s="5"/>
      <c r="C117" s="6"/>
      <c r="D117" s="7"/>
      <c r="E117" s="7"/>
      <c r="F117" s="8"/>
      <c r="G117" s="14"/>
      <c r="H117" s="9"/>
      <c r="I117" s="9"/>
    </row>
    <row r="118" spans="1:9" ht="30.75" customHeight="1" x14ac:dyDescent="0.3">
      <c r="B118" s="5"/>
      <c r="C118" s="6"/>
      <c r="D118" s="7"/>
      <c r="E118" s="7"/>
      <c r="F118" s="8"/>
      <c r="G118" s="14"/>
      <c r="H118" s="9"/>
      <c r="I118" s="9"/>
    </row>
    <row r="119" spans="1:9" ht="30.75" customHeight="1" x14ac:dyDescent="0.55000000000000004">
      <c r="A119" s="45"/>
      <c r="B119" s="46"/>
      <c r="C119" s="47"/>
      <c r="D119" s="48"/>
      <c r="E119" s="48"/>
      <c r="F119" s="49"/>
      <c r="G119" s="50"/>
      <c r="H119" s="51"/>
      <c r="I119" s="51"/>
    </row>
    <row r="120" spans="1:9" s="1" customFormat="1" ht="52.5" customHeight="1" x14ac:dyDescent="0.45">
      <c r="A120" s="57"/>
      <c r="B120" s="696" t="s">
        <v>47</v>
      </c>
      <c r="C120" s="696"/>
      <c r="D120" s="696"/>
      <c r="E120" s="696"/>
      <c r="F120" s="696"/>
      <c r="G120" s="696"/>
      <c r="H120" s="696"/>
      <c r="I120" s="696"/>
    </row>
    <row r="121" spans="1:9" s="1" customFormat="1" ht="77.25" customHeight="1" thickBot="1" x14ac:dyDescent="0.5">
      <c r="A121" s="57"/>
      <c r="B121" s="696" t="s">
        <v>194</v>
      </c>
      <c r="C121" s="696"/>
      <c r="D121" s="696"/>
      <c r="E121" s="696"/>
      <c r="F121" s="696"/>
      <c r="G121" s="696"/>
      <c r="H121" s="696"/>
      <c r="I121" s="696"/>
    </row>
    <row r="122" spans="1:9" s="73" customFormat="1" ht="149.25" customHeight="1" thickBot="1" x14ac:dyDescent="0.6">
      <c r="B122" s="110" t="s">
        <v>49</v>
      </c>
      <c r="C122" s="110" t="str">
        <f t="shared" ref="C122:I122" si="1">C24</f>
        <v xml:space="preserve">FECHA DE REGISTRO </v>
      </c>
      <c r="D122" s="110" t="str">
        <f t="shared" si="1"/>
        <v xml:space="preserve">CÓDIGO INSTITUCIONAL </v>
      </c>
      <c r="E122" s="110" t="str">
        <f t="shared" si="1"/>
        <v xml:space="preserve">BREVE DESCRIPCIÓN DEL BIEN </v>
      </c>
      <c r="F122" s="110" t="str">
        <f t="shared" si="1"/>
        <v>VALORES RD$</v>
      </c>
      <c r="G122" s="111">
        <f t="shared" si="1"/>
        <v>0</v>
      </c>
      <c r="H122" s="112" t="str">
        <f t="shared" si="1"/>
        <v>EXISTENTE</v>
      </c>
      <c r="I122" s="110" t="str">
        <f t="shared" si="1"/>
        <v xml:space="preserve">EXISTENTE </v>
      </c>
    </row>
    <row r="123" spans="1:9" ht="80.099999999999994" customHeight="1" x14ac:dyDescent="0.2">
      <c r="B123" s="124">
        <v>43748</v>
      </c>
      <c r="C123" s="81">
        <v>43748</v>
      </c>
      <c r="D123" s="95" t="s">
        <v>126</v>
      </c>
      <c r="E123" s="95" t="s">
        <v>42</v>
      </c>
      <c r="F123" s="97">
        <v>723.33</v>
      </c>
      <c r="G123" s="98">
        <v>20</v>
      </c>
      <c r="H123" s="99">
        <v>3</v>
      </c>
      <c r="I123" s="125">
        <v>15</v>
      </c>
    </row>
    <row r="124" spans="1:9" ht="80.099999999999994" customHeight="1" x14ac:dyDescent="0.2">
      <c r="B124" s="89">
        <v>43748</v>
      </c>
      <c r="C124" s="81">
        <v>43748</v>
      </c>
      <c r="D124" s="95" t="s">
        <v>127</v>
      </c>
      <c r="E124" s="90" t="s">
        <v>43</v>
      </c>
      <c r="F124" s="92">
        <v>575.71</v>
      </c>
      <c r="G124" s="93">
        <v>20</v>
      </c>
      <c r="H124" s="94">
        <v>0</v>
      </c>
      <c r="I124" s="122">
        <v>18</v>
      </c>
    </row>
    <row r="125" spans="1:9" ht="80.099999999999994" customHeight="1" x14ac:dyDescent="0.2">
      <c r="B125" s="89">
        <v>43748</v>
      </c>
      <c r="C125" s="81">
        <v>43748</v>
      </c>
      <c r="D125" s="90" t="s">
        <v>128</v>
      </c>
      <c r="E125" s="90" t="s">
        <v>46</v>
      </c>
      <c r="F125" s="92">
        <v>576.54999999999995</v>
      </c>
      <c r="G125" s="93">
        <v>7</v>
      </c>
      <c r="H125" s="94">
        <v>2</v>
      </c>
      <c r="I125" s="122">
        <f>G125+H125</f>
        <v>9</v>
      </c>
    </row>
    <row r="126" spans="1:9" ht="74.25" customHeight="1" x14ac:dyDescent="0.2">
      <c r="B126" s="89" t="s">
        <v>189</v>
      </c>
      <c r="C126" s="81" t="s">
        <v>189</v>
      </c>
      <c r="D126" s="90" t="s">
        <v>129</v>
      </c>
      <c r="E126" s="90" t="s">
        <v>130</v>
      </c>
      <c r="F126" s="92">
        <v>737.5</v>
      </c>
      <c r="G126" s="93"/>
      <c r="H126" s="94"/>
      <c r="I126" s="122">
        <v>6</v>
      </c>
    </row>
    <row r="127" spans="1:9" ht="98.25" customHeight="1" x14ac:dyDescent="0.2">
      <c r="B127" s="89" t="s">
        <v>189</v>
      </c>
      <c r="C127" s="81" t="s">
        <v>189</v>
      </c>
      <c r="D127" s="90" t="s">
        <v>132</v>
      </c>
      <c r="E127" s="90" t="s">
        <v>131</v>
      </c>
      <c r="F127" s="92">
        <v>1500</v>
      </c>
      <c r="G127" s="93"/>
      <c r="H127" s="94"/>
      <c r="I127" s="122">
        <v>15</v>
      </c>
    </row>
    <row r="128" spans="1:9" ht="91.5" x14ac:dyDescent="0.7">
      <c r="B128" s="108" t="s">
        <v>188</v>
      </c>
      <c r="C128" s="81" t="s">
        <v>188</v>
      </c>
      <c r="D128" s="90" t="s">
        <v>154</v>
      </c>
      <c r="E128" s="126" t="s">
        <v>133</v>
      </c>
      <c r="F128" s="127">
        <v>6000</v>
      </c>
      <c r="G128" s="93"/>
      <c r="H128" s="94"/>
      <c r="I128" s="128">
        <v>2</v>
      </c>
    </row>
    <row r="129" spans="2:9" ht="91.5" x14ac:dyDescent="0.7">
      <c r="B129" s="108" t="s">
        <v>188</v>
      </c>
      <c r="C129" s="81" t="s">
        <v>188</v>
      </c>
      <c r="D129" s="90" t="s">
        <v>155</v>
      </c>
      <c r="E129" s="129" t="s">
        <v>134</v>
      </c>
      <c r="F129" s="127">
        <v>3534.1</v>
      </c>
      <c r="G129" s="93"/>
      <c r="H129" s="94"/>
      <c r="I129" s="130">
        <v>1</v>
      </c>
    </row>
    <row r="130" spans="2:9" ht="127.5" customHeight="1" x14ac:dyDescent="0.7">
      <c r="B130" s="108" t="s">
        <v>188</v>
      </c>
      <c r="C130" s="81" t="s">
        <v>188</v>
      </c>
      <c r="D130" s="90" t="s">
        <v>156</v>
      </c>
      <c r="E130" s="129" t="s">
        <v>135</v>
      </c>
      <c r="F130" s="127">
        <v>5894.1</v>
      </c>
      <c r="G130" s="93"/>
      <c r="H130" s="94"/>
      <c r="I130" s="130">
        <v>2</v>
      </c>
    </row>
    <row r="131" spans="2:9" ht="131.25" customHeight="1" x14ac:dyDescent="0.7">
      <c r="B131" s="108" t="s">
        <v>188</v>
      </c>
      <c r="C131" s="81" t="s">
        <v>188</v>
      </c>
      <c r="D131" s="90" t="s">
        <v>157</v>
      </c>
      <c r="E131" s="129" t="s">
        <v>136</v>
      </c>
      <c r="F131" s="127">
        <v>8254.1</v>
      </c>
      <c r="G131" s="93"/>
      <c r="H131" s="94"/>
      <c r="I131" s="130">
        <v>3</v>
      </c>
    </row>
    <row r="132" spans="2:9" ht="129" customHeight="1" x14ac:dyDescent="0.7">
      <c r="B132" s="108" t="s">
        <v>188</v>
      </c>
      <c r="C132" s="81" t="s">
        <v>188</v>
      </c>
      <c r="D132" s="90" t="s">
        <v>158</v>
      </c>
      <c r="E132" s="129" t="s">
        <v>137</v>
      </c>
      <c r="F132" s="127">
        <v>4242.1000000000004</v>
      </c>
      <c r="G132" s="93"/>
      <c r="H132" s="94"/>
      <c r="I132" s="130">
        <v>1</v>
      </c>
    </row>
    <row r="133" spans="2:9" ht="143.25" customHeight="1" x14ac:dyDescent="0.7">
      <c r="B133" s="108" t="s">
        <v>188</v>
      </c>
      <c r="C133" s="81" t="s">
        <v>188</v>
      </c>
      <c r="D133" s="90" t="s">
        <v>159</v>
      </c>
      <c r="E133" s="129" t="s">
        <v>138</v>
      </c>
      <c r="F133" s="127">
        <v>383.5</v>
      </c>
      <c r="G133" s="93"/>
      <c r="H133" s="94"/>
      <c r="I133" s="130">
        <v>1</v>
      </c>
    </row>
    <row r="134" spans="2:9" ht="91.5" x14ac:dyDescent="0.7">
      <c r="B134" s="108" t="s">
        <v>188</v>
      </c>
      <c r="C134" s="81" t="s">
        <v>188</v>
      </c>
      <c r="D134" s="90" t="s">
        <v>160</v>
      </c>
      <c r="E134" s="129" t="s">
        <v>139</v>
      </c>
      <c r="F134" s="127">
        <v>3416.1</v>
      </c>
      <c r="G134" s="93"/>
      <c r="H134" s="94"/>
      <c r="I134" s="130">
        <v>1</v>
      </c>
    </row>
    <row r="135" spans="2:9" ht="147.75" customHeight="1" x14ac:dyDescent="0.7">
      <c r="B135" s="108" t="s">
        <v>188</v>
      </c>
      <c r="C135" s="81" t="s">
        <v>188</v>
      </c>
      <c r="D135" s="90" t="s">
        <v>161</v>
      </c>
      <c r="E135" s="129" t="s">
        <v>140</v>
      </c>
      <c r="F135" s="127">
        <v>3416.1</v>
      </c>
      <c r="G135" s="93"/>
      <c r="H135" s="94"/>
      <c r="I135" s="130">
        <v>1</v>
      </c>
    </row>
    <row r="136" spans="2:9" ht="109.5" customHeight="1" x14ac:dyDescent="0.7">
      <c r="B136" s="108" t="s">
        <v>188</v>
      </c>
      <c r="C136" s="81" t="s">
        <v>188</v>
      </c>
      <c r="D136" s="90" t="s">
        <v>162</v>
      </c>
      <c r="E136" s="129" t="s">
        <v>141</v>
      </c>
      <c r="F136" s="127">
        <v>383.5</v>
      </c>
      <c r="G136" s="93"/>
      <c r="H136" s="94"/>
      <c r="I136" s="130">
        <v>1</v>
      </c>
    </row>
    <row r="137" spans="2:9" ht="111" customHeight="1" x14ac:dyDescent="0.7">
      <c r="B137" s="108" t="s">
        <v>188</v>
      </c>
      <c r="C137" s="81" t="s">
        <v>188</v>
      </c>
      <c r="D137" s="90" t="s">
        <v>163</v>
      </c>
      <c r="E137" s="129" t="s">
        <v>142</v>
      </c>
      <c r="F137" s="127">
        <v>383.5</v>
      </c>
      <c r="G137" s="93"/>
      <c r="H137" s="94"/>
      <c r="I137" s="130">
        <v>1</v>
      </c>
    </row>
    <row r="138" spans="2:9" ht="112.5" customHeight="1" x14ac:dyDescent="0.7">
      <c r="B138" s="108" t="s">
        <v>188</v>
      </c>
      <c r="C138" s="81" t="s">
        <v>188</v>
      </c>
      <c r="D138" s="90" t="s">
        <v>164</v>
      </c>
      <c r="E138" s="129" t="s">
        <v>143</v>
      </c>
      <c r="F138" s="127">
        <v>383.5</v>
      </c>
      <c r="G138" s="93"/>
      <c r="H138" s="94"/>
      <c r="I138" s="130">
        <v>1</v>
      </c>
    </row>
    <row r="139" spans="2:9" ht="111" customHeight="1" x14ac:dyDescent="0.7">
      <c r="B139" s="108" t="s">
        <v>188</v>
      </c>
      <c r="C139" s="81" t="s">
        <v>188</v>
      </c>
      <c r="D139" s="90" t="s">
        <v>165</v>
      </c>
      <c r="E139" s="129" t="s">
        <v>144</v>
      </c>
      <c r="F139" s="127">
        <v>3416.1</v>
      </c>
      <c r="G139" s="93"/>
      <c r="H139" s="94"/>
      <c r="I139" s="130">
        <v>1</v>
      </c>
    </row>
    <row r="140" spans="2:9" ht="109.5" customHeight="1" x14ac:dyDescent="0.7">
      <c r="B140" s="108" t="s">
        <v>188</v>
      </c>
      <c r="C140" s="81" t="s">
        <v>188</v>
      </c>
      <c r="D140" s="90" t="s">
        <v>166</v>
      </c>
      <c r="E140" s="129" t="s">
        <v>145</v>
      </c>
      <c r="F140" s="127">
        <v>3416.1</v>
      </c>
      <c r="G140" s="93"/>
      <c r="H140" s="94"/>
      <c r="I140" s="130">
        <v>2</v>
      </c>
    </row>
    <row r="141" spans="2:9" ht="121.5" customHeight="1" x14ac:dyDescent="0.7">
      <c r="B141" s="108" t="s">
        <v>188</v>
      </c>
      <c r="C141" s="81" t="s">
        <v>188</v>
      </c>
      <c r="D141" s="90" t="s">
        <v>167</v>
      </c>
      <c r="E141" s="129" t="s">
        <v>146</v>
      </c>
      <c r="F141" s="127">
        <v>10142.1</v>
      </c>
      <c r="G141" s="93"/>
      <c r="H141" s="94"/>
      <c r="I141" s="130">
        <v>4</v>
      </c>
    </row>
    <row r="142" spans="2:9" ht="109.5" customHeight="1" thickBot="1" x14ac:dyDescent="0.75">
      <c r="B142" s="160" t="s">
        <v>188</v>
      </c>
      <c r="C142" s="109" t="s">
        <v>188</v>
      </c>
      <c r="D142" s="102" t="s">
        <v>168</v>
      </c>
      <c r="E142" s="161" t="s">
        <v>147</v>
      </c>
      <c r="F142" s="162">
        <v>5304.1</v>
      </c>
      <c r="G142" s="105"/>
      <c r="H142" s="106"/>
      <c r="I142" s="163">
        <v>1</v>
      </c>
    </row>
    <row r="143" spans="2:9" ht="109.5" customHeight="1" x14ac:dyDescent="0.7">
      <c r="B143" s="153"/>
      <c r="C143" s="153"/>
      <c r="D143" s="154"/>
      <c r="E143" s="155"/>
      <c r="F143" s="156"/>
      <c r="G143" s="157"/>
      <c r="H143" s="158"/>
      <c r="I143" s="159"/>
    </row>
    <row r="144" spans="2:9" ht="109.5" customHeight="1" x14ac:dyDescent="0.7">
      <c r="B144" s="153"/>
      <c r="C144" s="153"/>
      <c r="D144" s="154"/>
      <c r="E144" s="155"/>
      <c r="F144" s="156"/>
      <c r="G144" s="157"/>
      <c r="H144" s="158"/>
      <c r="I144" s="159"/>
    </row>
    <row r="145" spans="2:10" ht="109.5" customHeight="1" x14ac:dyDescent="0.7">
      <c r="B145" s="153"/>
      <c r="C145" s="153"/>
      <c r="D145" s="154"/>
      <c r="E145" s="155"/>
      <c r="F145" s="156"/>
      <c r="G145" s="157"/>
      <c r="H145" s="158"/>
      <c r="I145" s="159"/>
    </row>
    <row r="146" spans="2:10" ht="109.5" customHeight="1" x14ac:dyDescent="0.7">
      <c r="B146" s="153"/>
      <c r="C146" s="153"/>
      <c r="D146" s="154"/>
      <c r="E146" s="155"/>
      <c r="F146" s="156"/>
      <c r="G146" s="157"/>
      <c r="H146" s="158"/>
      <c r="I146" s="159"/>
    </row>
    <row r="147" spans="2:10" ht="109.5" customHeight="1" x14ac:dyDescent="0.2">
      <c r="B147" s="153"/>
      <c r="C147" s="702" t="s">
        <v>79</v>
      </c>
      <c r="D147" s="702"/>
      <c r="E147" s="702"/>
      <c r="F147" s="702"/>
    </row>
    <row r="148" spans="2:10" ht="109.5" customHeight="1" x14ac:dyDescent="0.25">
      <c r="B148" s="153"/>
      <c r="C148" s="2"/>
      <c r="D148" s="3"/>
      <c r="E148" s="692"/>
      <c r="F148" s="692"/>
      <c r="G148" s="11"/>
      <c r="H148" s="4"/>
      <c r="I148" s="4"/>
      <c r="J148" s="76"/>
    </row>
    <row r="149" spans="2:10" ht="143.25" customHeight="1" x14ac:dyDescent="0.2">
      <c r="B149" s="153"/>
      <c r="C149" s="693"/>
      <c r="D149" s="693"/>
      <c r="E149" s="693"/>
      <c r="F149" s="693"/>
      <c r="G149" s="693"/>
      <c r="H149" s="693"/>
      <c r="I149" s="693"/>
      <c r="J149" s="693"/>
    </row>
    <row r="150" spans="2:10" ht="122.25" customHeight="1" x14ac:dyDescent="0.45">
      <c r="B150" s="153"/>
      <c r="C150" s="703" t="s">
        <v>47</v>
      </c>
      <c r="D150" s="703"/>
      <c r="E150" s="703"/>
      <c r="F150" s="703"/>
      <c r="G150" s="53"/>
      <c r="H150" s="52"/>
      <c r="I150" s="52"/>
      <c r="J150" s="1"/>
    </row>
    <row r="151" spans="2:10" ht="63" customHeight="1" thickBot="1" x14ac:dyDescent="0.5">
      <c r="B151" s="153"/>
      <c r="C151" s="704" t="s">
        <v>80</v>
      </c>
      <c r="D151" s="704"/>
      <c r="E151" s="704"/>
      <c r="F151" s="704"/>
      <c r="G151" s="54"/>
      <c r="H151" s="52"/>
      <c r="I151" s="52"/>
      <c r="J151" s="1"/>
    </row>
    <row r="152" spans="2:10" ht="109.5" hidden="1" customHeight="1" thickBot="1" x14ac:dyDescent="0.75">
      <c r="B152" s="153"/>
      <c r="C152" s="153"/>
      <c r="D152" s="154"/>
      <c r="E152" s="155"/>
      <c r="F152" s="156"/>
      <c r="G152" s="157"/>
      <c r="H152" s="158"/>
      <c r="I152" s="159"/>
    </row>
    <row r="153" spans="2:10" ht="109.5" customHeight="1" x14ac:dyDescent="0.2">
      <c r="B153" s="113" t="s">
        <v>49</v>
      </c>
      <c r="C153" s="113" t="s">
        <v>48</v>
      </c>
      <c r="D153" s="113" t="s">
        <v>50</v>
      </c>
      <c r="E153" s="113" t="s">
        <v>51</v>
      </c>
      <c r="F153" s="113" t="s">
        <v>21</v>
      </c>
      <c r="G153" s="114"/>
      <c r="H153" s="115" t="s">
        <v>52</v>
      </c>
      <c r="I153" s="113" t="s">
        <v>75</v>
      </c>
    </row>
    <row r="154" spans="2:10" ht="120.75" customHeight="1" x14ac:dyDescent="0.7">
      <c r="B154" s="150" t="s">
        <v>188</v>
      </c>
      <c r="C154" s="151" t="s">
        <v>188</v>
      </c>
      <c r="D154" s="95" t="s">
        <v>169</v>
      </c>
      <c r="E154" s="126" t="s">
        <v>148</v>
      </c>
      <c r="F154" s="127">
        <v>3534.1</v>
      </c>
      <c r="G154" s="98"/>
      <c r="H154" s="99">
        <v>7</v>
      </c>
      <c r="I154" s="152">
        <v>2</v>
      </c>
    </row>
    <row r="155" spans="2:10" ht="80.099999999999994" customHeight="1" x14ac:dyDescent="0.7">
      <c r="B155" s="108" t="s">
        <v>188</v>
      </c>
      <c r="C155" s="81" t="s">
        <v>188</v>
      </c>
      <c r="D155" s="90" t="s">
        <v>187</v>
      </c>
      <c r="E155" s="132" t="s">
        <v>174</v>
      </c>
      <c r="F155" s="127">
        <v>2575</v>
      </c>
      <c r="G155" s="133"/>
      <c r="H155" s="134"/>
      <c r="I155" s="131">
        <v>1</v>
      </c>
    </row>
    <row r="156" spans="2:10" ht="91.5" x14ac:dyDescent="0.7">
      <c r="B156" s="108" t="s">
        <v>188</v>
      </c>
      <c r="C156" s="81" t="s">
        <v>188</v>
      </c>
      <c r="D156" s="90" t="s">
        <v>181</v>
      </c>
      <c r="E156" s="132" t="s">
        <v>175</v>
      </c>
      <c r="F156" s="127">
        <v>383.5</v>
      </c>
      <c r="G156" s="133"/>
      <c r="H156" s="134"/>
      <c r="I156" s="131">
        <v>3</v>
      </c>
    </row>
    <row r="157" spans="2:10" ht="91.5" x14ac:dyDescent="0.7">
      <c r="B157" s="108" t="s">
        <v>188</v>
      </c>
      <c r="C157" s="81" t="s">
        <v>188</v>
      </c>
      <c r="D157" s="90" t="s">
        <v>182</v>
      </c>
      <c r="E157" s="132" t="s">
        <v>176</v>
      </c>
      <c r="F157" s="127">
        <v>383.5</v>
      </c>
      <c r="G157" s="133"/>
      <c r="H157" s="134"/>
      <c r="I157" s="131">
        <v>3</v>
      </c>
    </row>
    <row r="158" spans="2:10" ht="46.5" customHeight="1" x14ac:dyDescent="0.7">
      <c r="B158" s="108" t="s">
        <v>188</v>
      </c>
      <c r="C158" s="81" t="s">
        <v>188</v>
      </c>
      <c r="D158" s="90" t="s">
        <v>183</v>
      </c>
      <c r="E158" s="132" t="s">
        <v>177</v>
      </c>
      <c r="F158" s="127">
        <v>383.5</v>
      </c>
      <c r="G158" s="133"/>
      <c r="H158" s="134"/>
      <c r="I158" s="131">
        <v>3</v>
      </c>
    </row>
    <row r="159" spans="2:10" ht="104.25" customHeight="1" x14ac:dyDescent="0.7">
      <c r="B159" s="108" t="s">
        <v>188</v>
      </c>
      <c r="C159" s="81" t="s">
        <v>188</v>
      </c>
      <c r="D159" s="90" t="s">
        <v>184</v>
      </c>
      <c r="E159" s="132" t="s">
        <v>178</v>
      </c>
      <c r="F159" s="127">
        <v>383.5</v>
      </c>
      <c r="G159" s="133"/>
      <c r="H159" s="134"/>
      <c r="I159" s="131">
        <v>3</v>
      </c>
    </row>
    <row r="160" spans="2:10" ht="46.5" customHeight="1" x14ac:dyDescent="0.7">
      <c r="B160" s="108" t="s">
        <v>188</v>
      </c>
      <c r="C160" s="81" t="s">
        <v>188</v>
      </c>
      <c r="D160" s="90" t="s">
        <v>186</v>
      </c>
      <c r="E160" s="132" t="s">
        <v>179</v>
      </c>
      <c r="F160" s="127">
        <v>206.5</v>
      </c>
      <c r="G160" s="133"/>
      <c r="H160" s="134"/>
      <c r="I160" s="131">
        <v>3</v>
      </c>
    </row>
    <row r="161" spans="1:15" ht="80.099999999999994" customHeight="1" x14ac:dyDescent="0.7">
      <c r="B161" s="108" t="s">
        <v>188</v>
      </c>
      <c r="C161" s="81" t="s">
        <v>188</v>
      </c>
      <c r="D161" s="90" t="s">
        <v>185</v>
      </c>
      <c r="E161" s="132" t="s">
        <v>180</v>
      </c>
      <c r="F161" s="127">
        <v>5894.1</v>
      </c>
      <c r="G161" s="133"/>
      <c r="H161" s="134"/>
      <c r="I161" s="131">
        <v>3</v>
      </c>
    </row>
    <row r="162" spans="1:15" ht="80.099999999999994" customHeight="1" x14ac:dyDescent="0.7">
      <c r="B162" s="89" t="s">
        <v>173</v>
      </c>
      <c r="C162" s="81" t="s">
        <v>172</v>
      </c>
      <c r="D162" s="135" t="s">
        <v>171</v>
      </c>
      <c r="E162" s="132" t="s">
        <v>54</v>
      </c>
      <c r="F162" s="127">
        <v>380</v>
      </c>
      <c r="G162" s="133"/>
      <c r="H162" s="134"/>
      <c r="I162" s="131">
        <v>7</v>
      </c>
    </row>
    <row r="163" spans="1:15" ht="80.099999999999994" customHeight="1" x14ac:dyDescent="0.7">
      <c r="B163" s="89">
        <v>43985</v>
      </c>
      <c r="C163" s="81">
        <v>43985</v>
      </c>
      <c r="D163" s="135" t="s">
        <v>149</v>
      </c>
      <c r="E163" s="135" t="s">
        <v>70</v>
      </c>
      <c r="F163" s="136">
        <v>4714.1000000000004</v>
      </c>
      <c r="G163" s="133">
        <v>100</v>
      </c>
      <c r="H163" s="134">
        <v>30</v>
      </c>
      <c r="I163" s="131">
        <v>2</v>
      </c>
    </row>
    <row r="164" spans="1:15" ht="80.099999999999994" customHeight="1" x14ac:dyDescent="0.7">
      <c r="B164" s="89">
        <v>43985</v>
      </c>
      <c r="C164" s="81">
        <v>43985</v>
      </c>
      <c r="D164" s="135" t="s">
        <v>150</v>
      </c>
      <c r="E164" s="135" t="s">
        <v>71</v>
      </c>
      <c r="F164" s="136">
        <v>843.7</v>
      </c>
      <c r="G164" s="133">
        <v>20</v>
      </c>
      <c r="H164" s="134">
        <v>25</v>
      </c>
      <c r="I164" s="131">
        <v>4</v>
      </c>
    </row>
    <row r="165" spans="1:15" ht="80.099999999999994" customHeight="1" x14ac:dyDescent="0.7">
      <c r="B165" s="89">
        <v>43748</v>
      </c>
      <c r="C165" s="81" t="s">
        <v>170</v>
      </c>
      <c r="D165" s="135" t="s">
        <v>151</v>
      </c>
      <c r="E165" s="137" t="s">
        <v>67</v>
      </c>
      <c r="F165" s="138">
        <v>206.5</v>
      </c>
      <c r="G165" s="133">
        <v>5</v>
      </c>
      <c r="H165" s="139">
        <v>5</v>
      </c>
      <c r="I165" s="140">
        <v>4</v>
      </c>
      <c r="O165">
        <v>1</v>
      </c>
    </row>
    <row r="166" spans="1:15" ht="80.099999999999994" customHeight="1" x14ac:dyDescent="0.7">
      <c r="B166" s="141">
        <v>43748</v>
      </c>
      <c r="C166" s="81" t="s">
        <v>170</v>
      </c>
      <c r="D166" s="135" t="s">
        <v>152</v>
      </c>
      <c r="E166" s="100" t="s">
        <v>73</v>
      </c>
      <c r="F166" s="138">
        <v>3534.1</v>
      </c>
      <c r="G166" s="142">
        <v>20</v>
      </c>
      <c r="H166" s="143">
        <v>0</v>
      </c>
      <c r="I166" s="140">
        <v>2</v>
      </c>
    </row>
    <row r="167" spans="1:15" ht="80.099999999999994" customHeight="1" thickBot="1" x14ac:dyDescent="0.75">
      <c r="B167" s="101">
        <v>43748</v>
      </c>
      <c r="C167" s="109" t="s">
        <v>170</v>
      </c>
      <c r="D167" s="102" t="s">
        <v>153</v>
      </c>
      <c r="E167" s="144" t="s">
        <v>74</v>
      </c>
      <c r="F167" s="145">
        <v>890</v>
      </c>
      <c r="G167" s="146">
        <v>20</v>
      </c>
      <c r="H167" s="147">
        <v>0</v>
      </c>
      <c r="I167" s="148">
        <v>5</v>
      </c>
    </row>
    <row r="168" spans="1:15" ht="123.75" customHeight="1" x14ac:dyDescent="0.4">
      <c r="A168" s="26"/>
      <c r="B168" s="27" t="s">
        <v>20</v>
      </c>
      <c r="C168" s="31"/>
      <c r="D168" s="26"/>
      <c r="E168" s="26"/>
      <c r="F168" s="28"/>
      <c r="G168" s="29"/>
      <c r="H168" s="30"/>
      <c r="I168" s="30"/>
      <c r="J168" s="23"/>
    </row>
    <row r="169" spans="1:15" ht="30" x14ac:dyDescent="0.4">
      <c r="A169" s="26"/>
      <c r="B169" s="77"/>
      <c r="C169" s="31"/>
      <c r="D169" s="26"/>
      <c r="E169" s="26"/>
      <c r="F169" s="28"/>
      <c r="G169" s="29"/>
      <c r="H169" s="30"/>
      <c r="I169" s="30"/>
      <c r="J169" s="23"/>
    </row>
    <row r="170" spans="1:15" ht="30" x14ac:dyDescent="0.4">
      <c r="A170" s="26"/>
      <c r="B170" s="77"/>
      <c r="C170" s="32"/>
      <c r="D170" s="32"/>
      <c r="E170" s="32"/>
      <c r="F170" s="32"/>
      <c r="G170" s="33"/>
      <c r="H170" s="32"/>
      <c r="I170" s="32"/>
      <c r="J170" s="23"/>
    </row>
    <row r="171" spans="1:15" s="23" customFormat="1" ht="30.75" customHeight="1" x14ac:dyDescent="0.4">
      <c r="A171" s="26"/>
      <c r="B171" s="32" t="s">
        <v>68</v>
      </c>
      <c r="C171" s="31"/>
      <c r="D171" s="26"/>
      <c r="E171" s="26"/>
      <c r="F171" s="28"/>
      <c r="G171" s="29"/>
      <c r="H171" s="30"/>
      <c r="I171" s="30"/>
    </row>
    <row r="172" spans="1:15" ht="30" x14ac:dyDescent="0.4">
      <c r="A172" s="26"/>
      <c r="B172" s="77"/>
      <c r="C172" s="31"/>
      <c r="D172" s="26"/>
      <c r="E172" s="26"/>
      <c r="F172" s="28"/>
      <c r="G172" s="29"/>
      <c r="H172" s="30"/>
      <c r="I172" s="30"/>
      <c r="J172" s="23"/>
    </row>
    <row r="173" spans="1:15" ht="84" customHeight="1" x14ac:dyDescent="0.4">
      <c r="A173" s="26"/>
      <c r="B173" s="77"/>
      <c r="C173" s="31"/>
      <c r="D173" s="34"/>
      <c r="E173" s="34"/>
      <c r="F173" s="75"/>
      <c r="G173" s="29"/>
      <c r="H173" s="30"/>
      <c r="I173" s="30"/>
      <c r="J173" s="23"/>
    </row>
    <row r="174" spans="1:15" ht="30" customHeight="1" x14ac:dyDescent="0.2">
      <c r="A174" s="697" t="s">
        <v>69</v>
      </c>
      <c r="B174" s="697"/>
      <c r="C174" s="697"/>
      <c r="D174" s="697"/>
      <c r="E174" s="697"/>
      <c r="F174" s="697"/>
      <c r="G174" s="697"/>
      <c r="H174" s="697"/>
      <c r="I174" s="697"/>
      <c r="J174" s="697"/>
    </row>
    <row r="175" spans="1:15" ht="47.25" customHeight="1" x14ac:dyDescent="0.2">
      <c r="A175" s="697"/>
      <c r="B175" s="697"/>
      <c r="C175" s="697"/>
      <c r="D175" s="697"/>
      <c r="E175" s="697"/>
      <c r="F175" s="697"/>
      <c r="G175" s="697"/>
      <c r="H175" s="697"/>
      <c r="I175" s="697"/>
      <c r="J175" s="697"/>
    </row>
    <row r="176" spans="1:15" ht="40.5" customHeight="1" x14ac:dyDescent="0.2">
      <c r="A176" s="698" t="s">
        <v>55</v>
      </c>
      <c r="B176" s="698"/>
      <c r="C176" s="698"/>
      <c r="D176" s="698"/>
      <c r="E176" s="698"/>
      <c r="F176" s="698"/>
      <c r="G176" s="698"/>
      <c r="H176" s="698"/>
      <c r="I176" s="698"/>
      <c r="J176" s="698"/>
    </row>
    <row r="177" spans="1:10" ht="30" x14ac:dyDescent="0.4">
      <c r="A177" s="36"/>
      <c r="B177" s="37"/>
      <c r="C177" s="36"/>
      <c r="D177" s="36"/>
      <c r="E177" s="23"/>
      <c r="F177" s="23"/>
      <c r="G177" s="35"/>
      <c r="H177" s="23"/>
      <c r="I177" s="23"/>
      <c r="J177" s="23"/>
    </row>
    <row r="178" spans="1:10" ht="30" x14ac:dyDescent="0.4">
      <c r="A178" s="23"/>
      <c r="B178" s="23"/>
      <c r="C178" s="23"/>
      <c r="D178" s="23"/>
      <c r="E178" s="23"/>
      <c r="F178" s="23"/>
      <c r="G178" s="35"/>
      <c r="H178" s="23"/>
      <c r="I178" s="23"/>
      <c r="J178" s="23"/>
    </row>
    <row r="179" spans="1:10" ht="30" x14ac:dyDescent="0.4">
      <c r="A179" s="23"/>
      <c r="B179" s="23"/>
      <c r="C179" s="23"/>
      <c r="D179" s="23"/>
      <c r="E179" s="23"/>
      <c r="F179" s="23"/>
      <c r="G179" s="35"/>
      <c r="H179" s="23"/>
      <c r="I179" s="23"/>
      <c r="J179" s="23"/>
    </row>
    <row r="180" spans="1:10" ht="30" x14ac:dyDescent="0.4">
      <c r="A180" s="23"/>
      <c r="B180" s="23"/>
      <c r="C180" s="23"/>
      <c r="D180" s="23"/>
      <c r="E180" s="23"/>
      <c r="F180" s="23"/>
      <c r="G180" s="35"/>
      <c r="H180" s="23"/>
      <c r="I180" s="23"/>
      <c r="J180" s="23"/>
    </row>
    <row r="181" spans="1:10" ht="30" x14ac:dyDescent="0.4">
      <c r="A181" s="23"/>
      <c r="B181" s="23"/>
      <c r="C181" s="23"/>
      <c r="D181" s="23"/>
      <c r="E181" s="23"/>
      <c r="F181" s="23"/>
      <c r="G181" s="35"/>
      <c r="H181" s="23"/>
      <c r="I181" s="23"/>
      <c r="J181" s="23"/>
    </row>
    <row r="182" spans="1:10" ht="20.25" x14ac:dyDescent="0.3">
      <c r="A182" s="22"/>
      <c r="B182" s="22"/>
      <c r="C182" s="22"/>
      <c r="D182" s="22"/>
      <c r="E182" s="22"/>
      <c r="F182" s="22"/>
      <c r="G182" s="24"/>
      <c r="H182" s="22"/>
      <c r="I182" s="22"/>
      <c r="J182" s="22"/>
    </row>
  </sheetData>
  <mergeCells count="20">
    <mergeCell ref="B121:I121"/>
    <mergeCell ref="A174:J175"/>
    <mergeCell ref="A176:J176"/>
    <mergeCell ref="C59:F59"/>
    <mergeCell ref="A68:J68"/>
    <mergeCell ref="A69:J69"/>
    <mergeCell ref="A110:J110"/>
    <mergeCell ref="A111:J111"/>
    <mergeCell ref="B120:I120"/>
    <mergeCell ref="C147:F147"/>
    <mergeCell ref="E148:F148"/>
    <mergeCell ref="C149:J149"/>
    <mergeCell ref="C150:F150"/>
    <mergeCell ref="C151:F151"/>
    <mergeCell ref="C23:F23"/>
    <mergeCell ref="C15:F15"/>
    <mergeCell ref="E16:F17"/>
    <mergeCell ref="C18:J18"/>
    <mergeCell ref="C19:J19"/>
    <mergeCell ref="C22:F22"/>
  </mergeCells>
  <pageMargins left="0.7" right="0.7" top="0.75" bottom="0.75" header="0.3" footer="0.3"/>
  <pageSetup scale="21" orientation="portrait" r:id="rId1"/>
  <rowBreaks count="3" manualBreakCount="3">
    <brk id="53" max="9" man="1"/>
    <brk id="99" max="9" man="1"/>
    <brk id="142" max="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138"/>
  <sheetViews>
    <sheetView workbookViewId="0">
      <selection activeCell="D10" sqref="D10"/>
    </sheetView>
  </sheetViews>
  <sheetFormatPr baseColWidth="10" defaultRowHeight="12.75" outlineLevelCol="1" x14ac:dyDescent="0.2"/>
  <cols>
    <col min="1" max="1" width="43.7109375" customWidth="1" outlineLevel="1"/>
    <col min="2" max="2" width="37.140625" customWidth="1" outlineLevel="1"/>
    <col min="3" max="3" width="52.140625" customWidth="1"/>
    <col min="4" max="4" width="110.42578125" style="408" customWidth="1"/>
    <col min="5" max="5" width="45.42578125" style="360" hidden="1" customWidth="1" outlineLevel="1"/>
    <col min="6" max="6" width="46.28515625" style="12" hidden="1" customWidth="1" outlineLevel="1"/>
    <col min="7" max="7" width="48.42578125" hidden="1" customWidth="1" outlineLevel="1"/>
    <col min="8" max="8" width="45.28515625" hidden="1" customWidth="1" outlineLevel="1"/>
    <col min="9" max="9" width="45.28515625" style="360" hidden="1" customWidth="1" outlineLevel="1"/>
    <col min="10" max="11" width="38.140625" hidden="1" customWidth="1" outlineLevel="1"/>
    <col min="12" max="12" width="40.85546875" customWidth="1" collapsed="1"/>
    <col min="13" max="13" width="39.7109375" style="382" customWidth="1"/>
  </cols>
  <sheetData>
    <row r="8" spans="1:13" ht="35.25" x14ac:dyDescent="0.2">
      <c r="A8" s="735"/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</row>
    <row r="9" spans="1:13" ht="36" thickBot="1" x14ac:dyDescent="0.25">
      <c r="A9" s="704"/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</row>
    <row r="10" spans="1:13" ht="36" thickBot="1" x14ac:dyDescent="0.25">
      <c r="A10" s="452"/>
      <c r="B10" s="453"/>
      <c r="C10" s="454"/>
      <c r="D10" s="455"/>
      <c r="E10" s="456"/>
      <c r="F10" s="457"/>
      <c r="G10" s="458"/>
      <c r="H10" s="459"/>
      <c r="I10" s="460"/>
      <c r="J10" s="461"/>
      <c r="K10" s="461"/>
      <c r="L10" s="456"/>
      <c r="M10" s="462"/>
    </row>
    <row r="11" spans="1:13" ht="36" customHeight="1" x14ac:dyDescent="0.2">
      <c r="A11" s="465"/>
      <c r="B11" s="470"/>
      <c r="C11" s="463"/>
      <c r="D11" s="490"/>
      <c r="E11" s="491"/>
      <c r="F11" s="463"/>
      <c r="G11" s="463"/>
      <c r="H11" s="465"/>
      <c r="I11" s="492"/>
      <c r="J11" s="463"/>
      <c r="K11" s="464"/>
      <c r="L11" s="493"/>
      <c r="M11" s="492"/>
    </row>
    <row r="12" spans="1:13" ht="33" x14ac:dyDescent="0.2">
      <c r="A12" s="465"/>
      <c r="B12" s="465"/>
      <c r="C12" s="465"/>
      <c r="D12" s="495"/>
      <c r="E12" s="496"/>
      <c r="F12" s="465"/>
      <c r="G12" s="465"/>
      <c r="H12" s="465"/>
      <c r="I12" s="492"/>
      <c r="J12" s="465"/>
      <c r="K12" s="466"/>
      <c r="L12" s="493"/>
      <c r="M12" s="492"/>
    </row>
    <row r="13" spans="1:13" ht="33" x14ac:dyDescent="0.2">
      <c r="A13" s="465"/>
      <c r="B13" s="470"/>
      <c r="C13" s="463"/>
      <c r="D13" s="495"/>
      <c r="E13" s="491"/>
      <c r="F13" s="463"/>
      <c r="G13" s="463"/>
      <c r="H13" s="465"/>
      <c r="I13" s="492"/>
      <c r="J13" s="463"/>
      <c r="K13" s="464"/>
      <c r="L13" s="493"/>
      <c r="M13" s="492"/>
    </row>
    <row r="14" spans="1:13" ht="33" x14ac:dyDescent="0.45">
      <c r="A14" s="465"/>
      <c r="B14" s="470"/>
      <c r="C14" s="463"/>
      <c r="D14" s="497"/>
      <c r="E14" s="498"/>
      <c r="F14" s="463"/>
      <c r="G14" s="463"/>
      <c r="H14" s="465"/>
      <c r="I14" s="492"/>
      <c r="J14" s="499"/>
      <c r="K14" s="464"/>
      <c r="L14" s="493"/>
      <c r="M14" s="492"/>
    </row>
    <row r="15" spans="1:13" ht="33" x14ac:dyDescent="0.2">
      <c r="A15" s="465"/>
      <c r="B15" s="465"/>
      <c r="C15" s="467"/>
      <c r="D15" s="500"/>
      <c r="E15" s="501"/>
      <c r="F15" s="467"/>
      <c r="G15" s="467"/>
      <c r="H15" s="465"/>
      <c r="I15" s="492"/>
      <c r="J15" s="467"/>
      <c r="K15" s="464"/>
      <c r="L15" s="493"/>
      <c r="M15" s="492"/>
    </row>
    <row r="16" spans="1:13" ht="33" x14ac:dyDescent="0.2">
      <c r="A16" s="465"/>
      <c r="B16" s="465"/>
      <c r="C16" s="467"/>
      <c r="D16" s="502"/>
      <c r="E16" s="501"/>
      <c r="F16" s="467"/>
      <c r="G16" s="467"/>
      <c r="H16" s="465"/>
      <c r="I16" s="492"/>
      <c r="J16" s="465"/>
      <c r="K16" s="464"/>
      <c r="L16" s="493"/>
      <c r="M16" s="492"/>
    </row>
    <row r="17" spans="1:13" ht="33" x14ac:dyDescent="0.45">
      <c r="A17" s="465"/>
      <c r="B17" s="470"/>
      <c r="C17" s="463"/>
      <c r="D17" s="497"/>
      <c r="E17" s="498"/>
      <c r="F17" s="463"/>
      <c r="G17" s="463"/>
      <c r="H17" s="465"/>
      <c r="I17" s="492"/>
      <c r="J17" s="499"/>
      <c r="K17" s="464"/>
      <c r="L17" s="493"/>
      <c r="M17" s="492"/>
    </row>
    <row r="18" spans="1:13" ht="33" x14ac:dyDescent="0.45">
      <c r="A18" s="465"/>
      <c r="B18" s="470"/>
      <c r="C18" s="463"/>
      <c r="D18" s="497"/>
      <c r="E18" s="498"/>
      <c r="F18" s="463"/>
      <c r="G18" s="463"/>
      <c r="H18" s="465"/>
      <c r="I18" s="492"/>
      <c r="J18" s="499"/>
      <c r="K18" s="464"/>
      <c r="L18" s="493"/>
      <c r="M18" s="492"/>
    </row>
    <row r="19" spans="1:13" ht="33" x14ac:dyDescent="0.45">
      <c r="A19" s="470"/>
      <c r="B19" s="470"/>
      <c r="C19" s="463"/>
      <c r="D19" s="497"/>
      <c r="E19" s="498"/>
      <c r="F19" s="463"/>
      <c r="G19" s="463"/>
      <c r="H19" s="465"/>
      <c r="I19" s="492"/>
      <c r="J19" s="499"/>
      <c r="K19" s="464"/>
      <c r="L19" s="493"/>
      <c r="M19" s="492"/>
    </row>
    <row r="20" spans="1:13" ht="33" x14ac:dyDescent="0.45">
      <c r="A20" s="469"/>
      <c r="B20" s="469"/>
      <c r="C20" s="468"/>
      <c r="D20" s="503"/>
      <c r="E20" s="504"/>
      <c r="F20" s="468"/>
      <c r="G20" s="468"/>
      <c r="H20" s="465"/>
      <c r="I20" s="492"/>
      <c r="J20" s="505"/>
      <c r="K20" s="464"/>
      <c r="L20" s="493"/>
      <c r="M20" s="492"/>
    </row>
    <row r="21" spans="1:13" ht="33" x14ac:dyDescent="0.2">
      <c r="A21" s="465"/>
      <c r="B21" s="465"/>
      <c r="C21" s="467"/>
      <c r="D21" s="502"/>
      <c r="E21" s="501"/>
      <c r="F21" s="467"/>
      <c r="G21" s="467"/>
      <c r="H21" s="465"/>
      <c r="I21" s="492"/>
      <c r="J21" s="467"/>
      <c r="K21" s="464"/>
      <c r="L21" s="493"/>
      <c r="M21" s="492"/>
    </row>
    <row r="22" spans="1:13" ht="33" x14ac:dyDescent="0.2">
      <c r="A22" s="465"/>
      <c r="B22" s="465"/>
      <c r="C22" s="463"/>
      <c r="D22" s="507"/>
      <c r="E22" s="491"/>
      <c r="F22" s="463"/>
      <c r="G22" s="463"/>
      <c r="H22" s="465"/>
      <c r="I22" s="492"/>
      <c r="J22" s="463"/>
      <c r="K22" s="464"/>
      <c r="L22" s="493"/>
      <c r="M22" s="492"/>
    </row>
    <row r="23" spans="1:13" ht="33" x14ac:dyDescent="0.2">
      <c r="A23" s="465"/>
      <c r="B23" s="465"/>
      <c r="C23" s="467"/>
      <c r="D23" s="502"/>
      <c r="E23" s="501"/>
      <c r="F23" s="467"/>
      <c r="G23" s="467"/>
      <c r="H23" s="465"/>
      <c r="I23" s="492"/>
      <c r="J23" s="467"/>
      <c r="K23" s="464"/>
      <c r="L23" s="493"/>
      <c r="M23" s="492"/>
    </row>
    <row r="24" spans="1:13" ht="33" x14ac:dyDescent="0.45">
      <c r="A24" s="465"/>
      <c r="B24" s="469"/>
      <c r="C24" s="468"/>
      <c r="D24" s="503"/>
      <c r="E24" s="504"/>
      <c r="F24" s="468"/>
      <c r="G24" s="468"/>
      <c r="H24" s="465"/>
      <c r="I24" s="492"/>
      <c r="J24" s="505"/>
      <c r="K24" s="464"/>
      <c r="L24" s="493"/>
      <c r="M24" s="492"/>
    </row>
    <row r="25" spans="1:13" ht="33" x14ac:dyDescent="0.2">
      <c r="A25" s="465"/>
      <c r="B25" s="465"/>
      <c r="C25" s="467"/>
      <c r="D25" s="502"/>
      <c r="E25" s="501"/>
      <c r="F25" s="467"/>
      <c r="G25" s="467"/>
      <c r="H25" s="465"/>
      <c r="I25" s="492"/>
      <c r="J25" s="467"/>
      <c r="K25" s="464"/>
      <c r="L25" s="493"/>
      <c r="M25" s="492"/>
    </row>
    <row r="26" spans="1:13" ht="33" x14ac:dyDescent="0.2">
      <c r="A26" s="469"/>
      <c r="B26" s="469"/>
      <c r="C26" s="469"/>
      <c r="D26" s="509"/>
      <c r="E26" s="510"/>
      <c r="F26" s="469"/>
      <c r="G26" s="469"/>
      <c r="H26" s="469"/>
      <c r="I26" s="492"/>
      <c r="J26" s="469"/>
      <c r="K26" s="466"/>
      <c r="L26" s="493"/>
      <c r="M26" s="492"/>
    </row>
    <row r="27" spans="1:13" ht="33" x14ac:dyDescent="0.2">
      <c r="A27" s="469"/>
      <c r="B27" s="469"/>
      <c r="C27" s="469"/>
      <c r="D27" s="511"/>
      <c r="E27" s="510"/>
      <c r="F27" s="469"/>
      <c r="G27" s="469"/>
      <c r="H27" s="469"/>
      <c r="I27" s="492"/>
      <c r="J27" s="469"/>
      <c r="K27" s="466"/>
      <c r="L27" s="493"/>
      <c r="M27" s="492"/>
    </row>
    <row r="28" spans="1:13" ht="33" x14ac:dyDescent="0.2">
      <c r="A28" s="470"/>
      <c r="B28" s="465"/>
      <c r="C28" s="465"/>
      <c r="D28" s="495"/>
      <c r="E28" s="496"/>
      <c r="F28" s="465"/>
      <c r="G28" s="465"/>
      <c r="H28" s="465"/>
      <c r="I28" s="492"/>
      <c r="J28" s="465"/>
      <c r="K28" s="466"/>
      <c r="L28" s="493"/>
      <c r="M28" s="492"/>
    </row>
    <row r="29" spans="1:13" ht="33" x14ac:dyDescent="0.2">
      <c r="A29" s="470"/>
      <c r="B29" s="465"/>
      <c r="C29" s="463"/>
      <c r="D29" s="507"/>
      <c r="E29" s="491"/>
      <c r="F29" s="463"/>
      <c r="G29" s="463"/>
      <c r="H29" s="465"/>
      <c r="I29" s="492"/>
      <c r="J29" s="470"/>
      <c r="K29" s="464"/>
      <c r="L29" s="493"/>
      <c r="M29" s="492"/>
    </row>
    <row r="30" spans="1:13" ht="33" x14ac:dyDescent="0.2">
      <c r="A30" s="465"/>
      <c r="B30" s="465"/>
      <c r="C30" s="467"/>
      <c r="D30" s="502"/>
      <c r="E30" s="501"/>
      <c r="F30" s="467"/>
      <c r="G30" s="467"/>
      <c r="H30" s="465"/>
      <c r="I30" s="492"/>
      <c r="J30" s="465"/>
      <c r="K30" s="464"/>
      <c r="L30" s="493"/>
      <c r="M30" s="492"/>
    </row>
    <row r="31" spans="1:13" ht="33" x14ac:dyDescent="0.2">
      <c r="A31" s="465"/>
      <c r="B31" s="465"/>
      <c r="C31" s="467"/>
      <c r="D31" s="500"/>
      <c r="E31" s="501"/>
      <c r="F31" s="467"/>
      <c r="G31" s="467"/>
      <c r="H31" s="465"/>
      <c r="I31" s="492"/>
      <c r="J31" s="465"/>
      <c r="K31" s="464"/>
      <c r="L31" s="493"/>
      <c r="M31" s="492"/>
    </row>
    <row r="32" spans="1:13" ht="33" x14ac:dyDescent="0.2">
      <c r="A32" s="465"/>
      <c r="B32" s="465"/>
      <c r="C32" s="465"/>
      <c r="D32" s="512"/>
      <c r="E32" s="496"/>
      <c r="F32" s="465"/>
      <c r="G32" s="465"/>
      <c r="H32" s="465"/>
      <c r="I32" s="492"/>
      <c r="J32" s="465"/>
      <c r="K32" s="466"/>
      <c r="L32" s="493"/>
      <c r="M32" s="492"/>
    </row>
    <row r="33" spans="1:13" ht="33" x14ac:dyDescent="0.2">
      <c r="A33" s="469"/>
      <c r="B33" s="469"/>
      <c r="C33" s="468"/>
      <c r="D33" s="513"/>
      <c r="E33" s="514"/>
      <c r="F33" s="468"/>
      <c r="G33" s="468"/>
      <c r="H33" s="469"/>
      <c r="I33" s="492"/>
      <c r="J33" s="469"/>
      <c r="K33" s="464"/>
      <c r="L33" s="493"/>
      <c r="M33" s="492"/>
    </row>
    <row r="34" spans="1:13" ht="33" x14ac:dyDescent="0.2">
      <c r="A34" s="469"/>
      <c r="B34" s="469"/>
      <c r="C34" s="468"/>
      <c r="D34" s="513"/>
      <c r="E34" s="514"/>
      <c r="F34" s="468"/>
      <c r="G34" s="468"/>
      <c r="H34" s="469"/>
      <c r="I34" s="492"/>
      <c r="J34" s="469"/>
      <c r="K34" s="464"/>
      <c r="L34" s="493"/>
      <c r="M34" s="492"/>
    </row>
    <row r="35" spans="1:13" ht="33" x14ac:dyDescent="0.2">
      <c r="A35" s="469"/>
      <c r="B35" s="469"/>
      <c r="C35" s="468"/>
      <c r="D35" s="513"/>
      <c r="E35" s="514"/>
      <c r="F35" s="468"/>
      <c r="G35" s="468"/>
      <c r="H35" s="469"/>
      <c r="I35" s="492"/>
      <c r="J35" s="469"/>
      <c r="K35" s="464"/>
      <c r="L35" s="493"/>
      <c r="M35" s="492"/>
    </row>
    <row r="36" spans="1:13" ht="33" x14ac:dyDescent="0.2">
      <c r="A36" s="469"/>
      <c r="B36" s="469"/>
      <c r="C36" s="468"/>
      <c r="D36" s="513"/>
      <c r="E36" s="514"/>
      <c r="F36" s="468"/>
      <c r="G36" s="468"/>
      <c r="H36" s="469"/>
      <c r="I36" s="492"/>
      <c r="J36" s="469"/>
      <c r="K36" s="464"/>
      <c r="L36" s="493"/>
      <c r="M36" s="492"/>
    </row>
    <row r="37" spans="1:13" ht="33" x14ac:dyDescent="0.2">
      <c r="A37" s="469"/>
      <c r="B37" s="469"/>
      <c r="C37" s="468"/>
      <c r="D37" s="513"/>
      <c r="E37" s="514"/>
      <c r="F37" s="468"/>
      <c r="G37" s="468"/>
      <c r="H37" s="469"/>
      <c r="I37" s="492"/>
      <c r="J37" s="469"/>
      <c r="K37" s="464"/>
      <c r="L37" s="493"/>
      <c r="M37" s="492"/>
    </row>
    <row r="38" spans="1:13" ht="33" x14ac:dyDescent="0.2">
      <c r="A38" s="469"/>
      <c r="B38" s="469"/>
      <c r="C38" s="468"/>
      <c r="D38" s="513"/>
      <c r="E38" s="514"/>
      <c r="F38" s="468"/>
      <c r="G38" s="468"/>
      <c r="H38" s="469"/>
      <c r="I38" s="492"/>
      <c r="J38" s="469"/>
      <c r="K38" s="464"/>
      <c r="L38" s="493"/>
      <c r="M38" s="492"/>
    </row>
    <row r="39" spans="1:13" ht="33" x14ac:dyDescent="0.2">
      <c r="A39" s="470"/>
      <c r="B39" s="470"/>
      <c r="C39" s="470"/>
      <c r="D39" s="516"/>
      <c r="E39" s="517"/>
      <c r="F39" s="470"/>
      <c r="G39" s="470"/>
      <c r="H39" s="470"/>
      <c r="I39" s="492"/>
      <c r="J39" s="470"/>
      <c r="K39" s="466"/>
      <c r="L39" s="493"/>
      <c r="M39" s="518"/>
    </row>
    <row r="40" spans="1:13" ht="33" x14ac:dyDescent="0.2">
      <c r="A40" s="469"/>
      <c r="B40" s="469"/>
      <c r="C40" s="468"/>
      <c r="D40" s="519"/>
      <c r="E40" s="514"/>
      <c r="F40" s="468"/>
      <c r="G40" s="468"/>
      <c r="H40" s="469"/>
      <c r="I40" s="492"/>
      <c r="J40" s="468"/>
      <c r="K40" s="464"/>
      <c r="L40" s="493"/>
      <c r="M40" s="492"/>
    </row>
    <row r="41" spans="1:13" ht="33" x14ac:dyDescent="0.45">
      <c r="A41" s="470"/>
      <c r="B41" s="470"/>
      <c r="C41" s="463"/>
      <c r="D41" s="520"/>
      <c r="E41" s="498"/>
      <c r="F41" s="463"/>
      <c r="G41" s="463"/>
      <c r="H41" s="465"/>
      <c r="I41" s="492"/>
      <c r="J41" s="471"/>
      <c r="K41" s="464"/>
      <c r="L41" s="493"/>
      <c r="M41" s="492"/>
    </row>
    <row r="42" spans="1:13" ht="33" x14ac:dyDescent="0.45">
      <c r="A42" s="465"/>
      <c r="B42" s="465"/>
      <c r="C42" s="467"/>
      <c r="D42" s="521"/>
      <c r="E42" s="522"/>
      <c r="F42" s="467"/>
      <c r="G42" s="467"/>
      <c r="H42" s="465"/>
      <c r="I42" s="492"/>
      <c r="J42" s="523"/>
      <c r="K42" s="464"/>
      <c r="L42" s="493"/>
      <c r="M42" s="492"/>
    </row>
    <row r="43" spans="1:13" ht="33" x14ac:dyDescent="0.45">
      <c r="A43" s="470"/>
      <c r="B43" s="465"/>
      <c r="C43" s="467"/>
      <c r="D43" s="521"/>
      <c r="E43" s="522"/>
      <c r="F43" s="467"/>
      <c r="G43" s="467"/>
      <c r="H43" s="465"/>
      <c r="I43" s="492"/>
      <c r="J43" s="523"/>
      <c r="K43" s="464"/>
      <c r="L43" s="493"/>
      <c r="M43" s="492"/>
    </row>
    <row r="44" spans="1:13" ht="33" x14ac:dyDescent="0.45">
      <c r="A44" s="470"/>
      <c r="B44" s="465"/>
      <c r="C44" s="467"/>
      <c r="D44" s="521"/>
      <c r="E44" s="522"/>
      <c r="F44" s="467"/>
      <c r="G44" s="467"/>
      <c r="H44" s="465"/>
      <c r="I44" s="492"/>
      <c r="J44" s="523"/>
      <c r="K44" s="464"/>
      <c r="L44" s="493"/>
      <c r="M44" s="492"/>
    </row>
    <row r="45" spans="1:13" ht="33" x14ac:dyDescent="0.2">
      <c r="A45" s="470"/>
      <c r="B45" s="470"/>
      <c r="C45" s="463"/>
      <c r="D45" s="507"/>
      <c r="E45" s="491"/>
      <c r="F45" s="463"/>
      <c r="G45" s="463"/>
      <c r="H45" s="465"/>
      <c r="I45" s="492"/>
      <c r="J45" s="463"/>
      <c r="K45" s="464"/>
      <c r="L45" s="493"/>
      <c r="M45" s="492"/>
    </row>
    <row r="46" spans="1:13" ht="33" x14ac:dyDescent="0.2">
      <c r="A46" s="470"/>
      <c r="B46" s="465"/>
      <c r="C46" s="467"/>
      <c r="D46" s="500"/>
      <c r="E46" s="501"/>
      <c r="F46" s="467"/>
      <c r="G46" s="467"/>
      <c r="H46" s="465"/>
      <c r="I46" s="492"/>
      <c r="J46" s="467"/>
      <c r="K46" s="464"/>
      <c r="L46" s="493"/>
      <c r="M46" s="492"/>
    </row>
    <row r="47" spans="1:13" ht="33" x14ac:dyDescent="0.2">
      <c r="A47" s="470"/>
      <c r="B47" s="470"/>
      <c r="C47" s="463"/>
      <c r="D47" s="524"/>
      <c r="E47" s="491"/>
      <c r="F47" s="463"/>
      <c r="G47" s="463"/>
      <c r="H47" s="465"/>
      <c r="I47" s="492"/>
      <c r="J47" s="463"/>
      <c r="K47" s="464"/>
      <c r="L47" s="493"/>
      <c r="M47" s="492"/>
    </row>
    <row r="48" spans="1:13" ht="33" x14ac:dyDescent="0.2">
      <c r="A48" s="465"/>
      <c r="B48" s="470"/>
      <c r="C48" s="463"/>
      <c r="D48" s="490"/>
      <c r="E48" s="491"/>
      <c r="F48" s="463"/>
      <c r="G48" s="463"/>
      <c r="H48" s="465"/>
      <c r="I48" s="492"/>
      <c r="J48" s="463"/>
      <c r="K48" s="464"/>
      <c r="L48" s="493"/>
      <c r="M48" s="492"/>
    </row>
    <row r="49" spans="1:13" ht="33" x14ac:dyDescent="0.2">
      <c r="A49" s="465"/>
      <c r="B49" s="470"/>
      <c r="C49" s="463"/>
      <c r="D49" s="524"/>
      <c r="E49" s="491"/>
      <c r="F49" s="463"/>
      <c r="G49" s="463"/>
      <c r="H49" s="465"/>
      <c r="I49" s="492"/>
      <c r="J49" s="463"/>
      <c r="K49" s="464"/>
      <c r="L49" s="493"/>
      <c r="M49" s="492"/>
    </row>
    <row r="50" spans="1:13" ht="33" x14ac:dyDescent="0.2">
      <c r="A50" s="465"/>
      <c r="B50" s="470"/>
      <c r="C50" s="463"/>
      <c r="D50" s="525"/>
      <c r="E50" s="491"/>
      <c r="F50" s="463"/>
      <c r="G50" s="463"/>
      <c r="H50" s="465"/>
      <c r="I50" s="492"/>
      <c r="J50" s="463"/>
      <c r="K50" s="464"/>
      <c r="L50" s="493"/>
      <c r="M50" s="492"/>
    </row>
    <row r="51" spans="1:13" ht="33" x14ac:dyDescent="0.2">
      <c r="A51" s="470"/>
      <c r="B51" s="470"/>
      <c r="C51" s="463"/>
      <c r="D51" s="525"/>
      <c r="E51" s="491"/>
      <c r="F51" s="463"/>
      <c r="G51" s="463"/>
      <c r="H51" s="465"/>
      <c r="I51" s="492"/>
      <c r="J51" s="463"/>
      <c r="K51" s="464"/>
      <c r="L51" s="493"/>
      <c r="M51" s="492"/>
    </row>
    <row r="52" spans="1:13" ht="33" x14ac:dyDescent="0.2">
      <c r="A52" s="465"/>
      <c r="B52" s="465"/>
      <c r="C52" s="465"/>
      <c r="D52" s="512"/>
      <c r="E52" s="496"/>
      <c r="F52" s="465"/>
      <c r="G52" s="465"/>
      <c r="H52" s="465"/>
      <c r="I52" s="492"/>
      <c r="J52" s="465"/>
      <c r="K52" s="466"/>
      <c r="L52" s="493"/>
      <c r="M52" s="492"/>
    </row>
    <row r="53" spans="1:13" ht="33" x14ac:dyDescent="0.2">
      <c r="A53" s="470"/>
      <c r="B53" s="470"/>
      <c r="C53" s="465"/>
      <c r="D53" s="495"/>
      <c r="E53" s="496"/>
      <c r="F53" s="465"/>
      <c r="G53" s="465"/>
      <c r="H53" s="465"/>
      <c r="I53" s="492"/>
      <c r="J53" s="465"/>
      <c r="K53" s="466"/>
      <c r="L53" s="493"/>
      <c r="M53" s="492"/>
    </row>
    <row r="54" spans="1:13" ht="33" x14ac:dyDescent="0.2">
      <c r="A54" s="465"/>
      <c r="B54" s="465"/>
      <c r="C54" s="465"/>
      <c r="D54" s="512"/>
      <c r="E54" s="496"/>
      <c r="F54" s="465"/>
      <c r="G54" s="465"/>
      <c r="H54" s="465"/>
      <c r="I54" s="492"/>
      <c r="J54" s="465"/>
      <c r="K54" s="466"/>
      <c r="L54" s="493"/>
      <c r="M54" s="492"/>
    </row>
    <row r="55" spans="1:13" ht="33" x14ac:dyDescent="0.2">
      <c r="A55" s="465"/>
      <c r="B55" s="465"/>
      <c r="C55" s="467"/>
      <c r="D55" s="500"/>
      <c r="E55" s="501"/>
      <c r="F55" s="467"/>
      <c r="G55" s="467"/>
      <c r="H55" s="465"/>
      <c r="I55" s="492"/>
      <c r="J55" s="467"/>
      <c r="K55" s="464"/>
      <c r="L55" s="493"/>
      <c r="M55" s="492"/>
    </row>
    <row r="56" spans="1:13" ht="33" x14ac:dyDescent="0.2">
      <c r="A56" s="470"/>
      <c r="B56" s="465"/>
      <c r="C56" s="467"/>
      <c r="D56" s="500"/>
      <c r="E56" s="501"/>
      <c r="F56" s="467"/>
      <c r="G56" s="467"/>
      <c r="H56" s="465"/>
      <c r="I56" s="492"/>
      <c r="J56" s="467"/>
      <c r="K56" s="464"/>
      <c r="L56" s="493"/>
      <c r="M56" s="492"/>
    </row>
    <row r="57" spans="1:13" ht="33" x14ac:dyDescent="0.2">
      <c r="A57" s="470"/>
      <c r="B57" s="465"/>
      <c r="C57" s="467"/>
      <c r="D57" s="500"/>
      <c r="E57" s="501"/>
      <c r="F57" s="467"/>
      <c r="G57" s="467"/>
      <c r="H57" s="465"/>
      <c r="I57" s="492"/>
      <c r="J57" s="467"/>
      <c r="K57" s="464"/>
      <c r="L57" s="493"/>
      <c r="M57" s="492"/>
    </row>
    <row r="58" spans="1:13" ht="33" x14ac:dyDescent="0.2">
      <c r="A58" s="470"/>
      <c r="B58" s="465"/>
      <c r="C58" s="467"/>
      <c r="D58" s="500"/>
      <c r="E58" s="501"/>
      <c r="F58" s="467"/>
      <c r="G58" s="467"/>
      <c r="H58" s="465"/>
      <c r="I58" s="492"/>
      <c r="J58" s="467"/>
      <c r="K58" s="464"/>
      <c r="L58" s="493"/>
      <c r="M58" s="492"/>
    </row>
    <row r="59" spans="1:13" ht="33" x14ac:dyDescent="0.2">
      <c r="A59" s="470"/>
      <c r="B59" s="470"/>
      <c r="C59" s="470"/>
      <c r="D59" s="526"/>
      <c r="E59" s="517"/>
      <c r="F59" s="470"/>
      <c r="G59" s="470"/>
      <c r="H59" s="465"/>
      <c r="I59" s="492"/>
      <c r="J59" s="470"/>
      <c r="K59" s="466"/>
      <c r="L59" s="493"/>
      <c r="M59" s="492"/>
    </row>
    <row r="60" spans="1:13" ht="33" x14ac:dyDescent="0.2">
      <c r="A60" s="465"/>
      <c r="B60" s="465"/>
      <c r="C60" s="465"/>
      <c r="D60" s="495"/>
      <c r="E60" s="496"/>
      <c r="F60" s="465"/>
      <c r="G60" s="465"/>
      <c r="H60" s="465"/>
      <c r="I60" s="492"/>
      <c r="J60" s="465"/>
      <c r="K60" s="466"/>
      <c r="L60" s="493"/>
      <c r="M60" s="492"/>
    </row>
    <row r="61" spans="1:13" ht="33" x14ac:dyDescent="0.2">
      <c r="A61" s="469"/>
      <c r="B61" s="470"/>
      <c r="C61" s="463"/>
      <c r="D61" s="507"/>
      <c r="E61" s="491"/>
      <c r="F61" s="463"/>
      <c r="G61" s="463"/>
      <c r="H61" s="465"/>
      <c r="I61" s="492"/>
      <c r="J61" s="463"/>
      <c r="K61" s="464"/>
      <c r="L61" s="493"/>
      <c r="M61" s="492"/>
    </row>
    <row r="62" spans="1:13" ht="33" x14ac:dyDescent="0.2">
      <c r="A62" s="469"/>
      <c r="B62" s="470"/>
      <c r="C62" s="470"/>
      <c r="D62" s="527"/>
      <c r="E62" s="517"/>
      <c r="F62" s="470"/>
      <c r="G62" s="470"/>
      <c r="H62" s="465"/>
      <c r="I62" s="492"/>
      <c r="J62" s="470"/>
      <c r="K62" s="466"/>
      <c r="L62" s="493"/>
      <c r="M62" s="492"/>
    </row>
    <row r="63" spans="1:13" ht="33" x14ac:dyDescent="0.45">
      <c r="A63" s="469"/>
      <c r="B63" s="465"/>
      <c r="C63" s="467"/>
      <c r="D63" s="528"/>
      <c r="E63" s="522"/>
      <c r="F63" s="467"/>
      <c r="G63" s="467"/>
      <c r="H63" s="465"/>
      <c r="I63" s="492"/>
      <c r="J63" s="529"/>
      <c r="K63" s="464"/>
      <c r="L63" s="493"/>
      <c r="M63" s="492"/>
    </row>
    <row r="64" spans="1:13" ht="33" x14ac:dyDescent="0.45">
      <c r="A64" s="469"/>
      <c r="B64" s="465"/>
      <c r="C64" s="467"/>
      <c r="D64" s="528"/>
      <c r="E64" s="522"/>
      <c r="F64" s="467"/>
      <c r="G64" s="467"/>
      <c r="H64" s="465"/>
      <c r="I64" s="492"/>
      <c r="J64" s="529"/>
      <c r="K64" s="464"/>
      <c r="L64" s="493"/>
      <c r="M64" s="492"/>
    </row>
    <row r="65" spans="1:13" ht="33" x14ac:dyDescent="0.45">
      <c r="A65" s="470"/>
      <c r="B65" s="465"/>
      <c r="C65" s="467"/>
      <c r="D65" s="528"/>
      <c r="E65" s="522"/>
      <c r="F65" s="467"/>
      <c r="G65" s="467"/>
      <c r="H65" s="465"/>
      <c r="I65" s="492"/>
      <c r="J65" s="529"/>
      <c r="K65" s="464"/>
      <c r="L65" s="493"/>
      <c r="M65" s="492"/>
    </row>
    <row r="66" spans="1:13" ht="33" x14ac:dyDescent="0.45">
      <c r="A66" s="465"/>
      <c r="B66" s="469"/>
      <c r="C66" s="468"/>
      <c r="D66" s="503"/>
      <c r="E66" s="504"/>
      <c r="F66" s="468"/>
      <c r="G66" s="468"/>
      <c r="H66" s="465"/>
      <c r="I66" s="530"/>
      <c r="J66" s="468"/>
      <c r="K66" s="531"/>
      <c r="L66" s="530"/>
      <c r="M66" s="492"/>
    </row>
    <row r="67" spans="1:13" ht="33" x14ac:dyDescent="0.45">
      <c r="A67" s="465"/>
      <c r="B67" s="465"/>
      <c r="C67" s="467"/>
      <c r="D67" s="528"/>
      <c r="E67" s="522"/>
      <c r="F67" s="467"/>
      <c r="G67" s="467"/>
      <c r="H67" s="465"/>
      <c r="I67" s="492"/>
      <c r="J67" s="523"/>
      <c r="K67" s="464"/>
      <c r="L67" s="493"/>
      <c r="M67" s="492"/>
    </row>
    <row r="68" spans="1:13" ht="33" x14ac:dyDescent="0.45">
      <c r="A68" s="465"/>
      <c r="B68" s="469"/>
      <c r="C68" s="468"/>
      <c r="D68" s="503"/>
      <c r="E68" s="504"/>
      <c r="F68" s="468"/>
      <c r="G68" s="468"/>
      <c r="H68" s="465"/>
      <c r="I68" s="492"/>
      <c r="J68" s="505"/>
      <c r="K68" s="464"/>
      <c r="L68" s="493"/>
      <c r="M68" s="492"/>
    </row>
    <row r="69" spans="1:13" ht="33" x14ac:dyDescent="0.2">
      <c r="A69" s="465"/>
      <c r="B69" s="465"/>
      <c r="C69" s="467"/>
      <c r="D69" s="500"/>
      <c r="E69" s="501"/>
      <c r="F69" s="467"/>
      <c r="G69" s="467"/>
      <c r="H69" s="465"/>
      <c r="I69" s="492"/>
      <c r="J69" s="465"/>
      <c r="K69" s="464"/>
      <c r="L69" s="493"/>
      <c r="M69" s="492"/>
    </row>
    <row r="70" spans="1:13" ht="33" x14ac:dyDescent="0.2">
      <c r="A70" s="470"/>
      <c r="B70" s="470"/>
      <c r="C70" s="463"/>
      <c r="D70" s="524"/>
      <c r="E70" s="491"/>
      <c r="F70" s="463"/>
      <c r="G70" s="463"/>
      <c r="H70" s="470"/>
      <c r="I70" s="518"/>
      <c r="J70" s="470"/>
      <c r="K70" s="463"/>
      <c r="L70" s="532"/>
      <c r="M70" s="518"/>
    </row>
    <row r="71" spans="1:13" ht="33" x14ac:dyDescent="0.2">
      <c r="A71" s="465"/>
      <c r="B71" s="465"/>
      <c r="C71" s="467"/>
      <c r="D71" s="500"/>
      <c r="E71" s="501"/>
      <c r="F71" s="467"/>
      <c r="G71" s="467"/>
      <c r="H71" s="465"/>
      <c r="I71" s="492"/>
      <c r="J71" s="465"/>
      <c r="K71" s="464"/>
      <c r="L71" s="533"/>
      <c r="M71" s="492"/>
    </row>
    <row r="72" spans="1:13" ht="33" x14ac:dyDescent="0.2">
      <c r="A72" s="465"/>
      <c r="B72" s="465"/>
      <c r="C72" s="467"/>
      <c r="D72" s="500"/>
      <c r="E72" s="501"/>
      <c r="F72" s="467"/>
      <c r="G72" s="467"/>
      <c r="H72" s="465"/>
      <c r="I72" s="492"/>
      <c r="J72" s="465"/>
      <c r="K72" s="464"/>
      <c r="L72" s="533"/>
      <c r="M72" s="492"/>
    </row>
    <row r="73" spans="1:13" ht="33" x14ac:dyDescent="0.2">
      <c r="A73" s="465"/>
      <c r="B73" s="465"/>
      <c r="C73" s="467"/>
      <c r="D73" s="500"/>
      <c r="E73" s="501"/>
      <c r="F73" s="467"/>
      <c r="G73" s="467"/>
      <c r="H73" s="465"/>
      <c r="I73" s="492"/>
      <c r="J73" s="465"/>
      <c r="K73" s="464"/>
      <c r="L73" s="533"/>
      <c r="M73" s="492"/>
    </row>
    <row r="74" spans="1:13" ht="33" x14ac:dyDescent="0.2">
      <c r="A74" s="465"/>
      <c r="B74" s="465"/>
      <c r="C74" s="467"/>
      <c r="D74" s="500"/>
      <c r="E74" s="501"/>
      <c r="F74" s="467"/>
      <c r="G74" s="467"/>
      <c r="H74" s="465"/>
      <c r="I74" s="492"/>
      <c r="J74" s="465"/>
      <c r="K74" s="464"/>
      <c r="L74" s="533"/>
      <c r="M74" s="492"/>
    </row>
    <row r="75" spans="1:13" ht="33" x14ac:dyDescent="0.2">
      <c r="A75" s="465"/>
      <c r="B75" s="465"/>
      <c r="C75" s="467"/>
      <c r="D75" s="500"/>
      <c r="E75" s="501"/>
      <c r="F75" s="467"/>
      <c r="G75" s="467"/>
      <c r="H75" s="465"/>
      <c r="I75" s="492"/>
      <c r="J75" s="465"/>
      <c r="K75" s="464"/>
      <c r="L75" s="533"/>
      <c r="M75" s="492"/>
    </row>
    <row r="76" spans="1:13" ht="33" x14ac:dyDescent="0.2">
      <c r="A76" s="465"/>
      <c r="B76" s="465"/>
      <c r="C76" s="467"/>
      <c r="D76" s="500"/>
      <c r="E76" s="501"/>
      <c r="F76" s="467"/>
      <c r="G76" s="467"/>
      <c r="H76" s="465"/>
      <c r="I76" s="492"/>
      <c r="J76" s="465"/>
      <c r="K76" s="464"/>
      <c r="L76" s="533"/>
      <c r="M76" s="492"/>
    </row>
    <row r="77" spans="1:13" ht="33" x14ac:dyDescent="0.2">
      <c r="A77" s="465"/>
      <c r="B77" s="465"/>
      <c r="C77" s="467"/>
      <c r="D77" s="500"/>
      <c r="E77" s="501"/>
      <c r="F77" s="467"/>
      <c r="G77" s="467"/>
      <c r="H77" s="465"/>
      <c r="I77" s="533"/>
      <c r="J77" s="465"/>
      <c r="K77" s="464"/>
      <c r="L77" s="533"/>
      <c r="M77" s="492"/>
    </row>
    <row r="78" spans="1:13" ht="33" x14ac:dyDescent="0.2">
      <c r="A78" s="465"/>
      <c r="B78" s="465"/>
      <c r="C78" s="467"/>
      <c r="D78" s="500"/>
      <c r="E78" s="501"/>
      <c r="F78" s="467"/>
      <c r="G78" s="467"/>
      <c r="H78" s="465"/>
      <c r="I78" s="533"/>
      <c r="J78" s="465"/>
      <c r="K78" s="464"/>
      <c r="L78" s="533"/>
      <c r="M78" s="492"/>
    </row>
    <row r="79" spans="1:13" ht="33" x14ac:dyDescent="0.2">
      <c r="A79" s="465"/>
      <c r="B79" s="465"/>
      <c r="C79" s="467"/>
      <c r="D79" s="500"/>
      <c r="E79" s="501"/>
      <c r="F79" s="467"/>
      <c r="G79" s="467"/>
      <c r="H79" s="465"/>
      <c r="I79" s="533"/>
      <c r="J79" s="465"/>
      <c r="K79" s="464"/>
      <c r="L79" s="533"/>
      <c r="M79" s="492"/>
    </row>
    <row r="80" spans="1:13" ht="33" x14ac:dyDescent="0.2">
      <c r="A80" s="465"/>
      <c r="B80" s="465"/>
      <c r="C80" s="467"/>
      <c r="D80" s="500"/>
      <c r="E80" s="501"/>
      <c r="F80" s="467"/>
      <c r="G80" s="467"/>
      <c r="H80" s="465"/>
      <c r="I80" s="533"/>
      <c r="J80" s="465"/>
      <c r="K80" s="464"/>
      <c r="L80" s="533"/>
      <c r="M80" s="492"/>
    </row>
    <row r="81" spans="1:13" ht="33" x14ac:dyDescent="0.2">
      <c r="A81" s="465"/>
      <c r="B81" s="465"/>
      <c r="C81" s="467"/>
      <c r="D81" s="500"/>
      <c r="E81" s="501"/>
      <c r="F81" s="467"/>
      <c r="G81" s="467"/>
      <c r="H81" s="465"/>
      <c r="I81" s="533"/>
      <c r="J81" s="465"/>
      <c r="K81" s="464"/>
      <c r="L81" s="533"/>
      <c r="M81" s="492"/>
    </row>
    <row r="82" spans="1:13" ht="33" x14ac:dyDescent="0.2">
      <c r="A82" s="465"/>
      <c r="B82" s="465"/>
      <c r="C82" s="467"/>
      <c r="D82" s="502"/>
      <c r="E82" s="501"/>
      <c r="F82" s="467"/>
      <c r="G82" s="467"/>
      <c r="H82" s="465"/>
      <c r="I82" s="533"/>
      <c r="J82" s="465"/>
      <c r="K82" s="464"/>
      <c r="L82" s="533"/>
      <c r="M82" s="492"/>
    </row>
    <row r="83" spans="1:13" ht="33" x14ac:dyDescent="0.2">
      <c r="A83" s="465"/>
      <c r="B83" s="465"/>
      <c r="C83" s="467"/>
      <c r="D83" s="502"/>
      <c r="E83" s="501"/>
      <c r="F83" s="467"/>
      <c r="G83" s="467"/>
      <c r="H83" s="465"/>
      <c r="I83" s="533"/>
      <c r="J83" s="465"/>
      <c r="K83" s="464"/>
      <c r="L83" s="533"/>
      <c r="M83" s="492"/>
    </row>
    <row r="84" spans="1:13" ht="33" x14ac:dyDescent="0.2">
      <c r="A84" s="465"/>
      <c r="B84" s="465"/>
      <c r="C84" s="467"/>
      <c r="D84" s="502"/>
      <c r="E84" s="501"/>
      <c r="F84" s="467"/>
      <c r="G84" s="467"/>
      <c r="H84" s="465"/>
      <c r="I84" s="533"/>
      <c r="J84" s="465"/>
      <c r="K84" s="464"/>
      <c r="L84" s="493"/>
      <c r="M84" s="492"/>
    </row>
    <row r="85" spans="1:13" ht="33" x14ac:dyDescent="0.2">
      <c r="A85" s="465"/>
      <c r="B85" s="465"/>
      <c r="C85" s="467"/>
      <c r="D85" s="502"/>
      <c r="E85" s="501"/>
      <c r="F85" s="467"/>
      <c r="G85" s="467"/>
      <c r="H85" s="465"/>
      <c r="I85" s="533"/>
      <c r="J85" s="465"/>
      <c r="K85" s="464"/>
      <c r="L85" s="501"/>
      <c r="M85" s="465"/>
    </row>
    <row r="86" spans="1:13" ht="33" x14ac:dyDescent="0.2">
      <c r="A86" s="465"/>
      <c r="B86" s="465"/>
      <c r="C86" s="467"/>
      <c r="D86" s="502"/>
      <c r="E86" s="501"/>
      <c r="F86" s="467"/>
      <c r="G86" s="467"/>
      <c r="H86" s="465"/>
      <c r="I86" s="533"/>
      <c r="J86" s="465"/>
      <c r="K86" s="464"/>
      <c r="L86" s="533"/>
      <c r="M86" s="465"/>
    </row>
    <row r="87" spans="1:13" ht="33" x14ac:dyDescent="0.2">
      <c r="A87" s="465"/>
      <c r="B87" s="465"/>
      <c r="C87" s="467"/>
      <c r="D87" s="502"/>
      <c r="E87" s="501"/>
      <c r="F87" s="467"/>
      <c r="G87" s="467"/>
      <c r="H87" s="465"/>
      <c r="I87" s="533"/>
      <c r="J87" s="465"/>
      <c r="K87" s="464"/>
      <c r="L87" s="533"/>
      <c r="M87" s="465"/>
    </row>
    <row r="88" spans="1:13" ht="33" x14ac:dyDescent="0.2">
      <c r="A88" s="465"/>
      <c r="B88" s="465"/>
      <c r="C88" s="467"/>
      <c r="D88" s="502"/>
      <c r="E88" s="501"/>
      <c r="F88" s="467"/>
      <c r="G88" s="467"/>
      <c r="H88" s="533"/>
      <c r="I88" s="533"/>
      <c r="J88" s="465"/>
      <c r="K88" s="464"/>
      <c r="L88" s="533"/>
      <c r="M88" s="492"/>
    </row>
    <row r="89" spans="1:13" ht="33" x14ac:dyDescent="0.2">
      <c r="A89" s="465"/>
      <c r="B89" s="465"/>
      <c r="C89" s="467"/>
      <c r="D89" s="502"/>
      <c r="E89" s="501"/>
      <c r="F89" s="467"/>
      <c r="G89" s="467"/>
      <c r="H89" s="465"/>
      <c r="I89" s="533"/>
      <c r="J89" s="465"/>
      <c r="K89" s="464"/>
      <c r="L89" s="533"/>
      <c r="M89" s="492"/>
    </row>
    <row r="90" spans="1:13" ht="33" x14ac:dyDescent="0.2">
      <c r="A90" s="465"/>
      <c r="B90" s="465"/>
      <c r="C90" s="467"/>
      <c r="D90" s="502"/>
      <c r="E90" s="501"/>
      <c r="F90" s="467"/>
      <c r="G90" s="467"/>
      <c r="H90" s="465"/>
      <c r="I90" s="533"/>
      <c r="J90" s="465"/>
      <c r="K90" s="464"/>
      <c r="L90" s="533"/>
      <c r="M90" s="492"/>
    </row>
    <row r="91" spans="1:13" ht="33" x14ac:dyDescent="0.2">
      <c r="A91" s="465"/>
      <c r="B91" s="465"/>
      <c r="C91" s="467"/>
      <c r="D91" s="502"/>
      <c r="E91" s="501"/>
      <c r="F91" s="467"/>
      <c r="G91" s="467"/>
      <c r="H91" s="465"/>
      <c r="I91" s="533"/>
      <c r="J91" s="465"/>
      <c r="K91" s="464"/>
      <c r="L91" s="533"/>
      <c r="M91" s="492"/>
    </row>
    <row r="92" spans="1:13" ht="33" x14ac:dyDescent="0.2">
      <c r="A92" s="465"/>
      <c r="B92" s="465"/>
      <c r="C92" s="467"/>
      <c r="D92" s="502"/>
      <c r="E92" s="501"/>
      <c r="F92" s="467"/>
      <c r="G92" s="467"/>
      <c r="H92" s="533"/>
      <c r="I92" s="533"/>
      <c r="J92" s="465"/>
      <c r="K92" s="464"/>
      <c r="L92" s="533"/>
      <c r="M92" s="492"/>
    </row>
    <row r="93" spans="1:13" ht="33" x14ac:dyDescent="0.2">
      <c r="A93" s="470"/>
      <c r="B93" s="470"/>
      <c r="C93" s="463"/>
      <c r="D93" s="507"/>
      <c r="E93" s="491"/>
      <c r="F93" s="463"/>
      <c r="G93" s="463"/>
      <c r="H93" s="470"/>
      <c r="I93" s="534"/>
      <c r="J93" s="470"/>
      <c r="K93" s="463"/>
      <c r="L93" s="534"/>
      <c r="M93" s="518"/>
    </row>
    <row r="94" spans="1:13" ht="33" x14ac:dyDescent="0.2">
      <c r="A94" s="465"/>
      <c r="B94" s="465"/>
      <c r="C94" s="467"/>
      <c r="D94" s="502"/>
      <c r="E94" s="501"/>
      <c r="F94" s="467"/>
      <c r="G94" s="467"/>
      <c r="H94" s="465"/>
      <c r="I94" s="533"/>
      <c r="J94" s="465"/>
      <c r="K94" s="464"/>
      <c r="L94" s="533"/>
      <c r="M94" s="492"/>
    </row>
    <row r="95" spans="1:13" ht="33" x14ac:dyDescent="0.2">
      <c r="A95" s="465"/>
      <c r="B95" s="465"/>
      <c r="C95" s="467"/>
      <c r="D95" s="502"/>
      <c r="E95" s="501"/>
      <c r="F95" s="467"/>
      <c r="G95" s="467"/>
      <c r="H95" s="465"/>
      <c r="I95" s="533"/>
      <c r="J95" s="465"/>
      <c r="K95" s="464"/>
      <c r="L95" s="533"/>
      <c r="M95" s="492"/>
    </row>
    <row r="96" spans="1:13" ht="33" x14ac:dyDescent="0.2">
      <c r="A96" s="465"/>
      <c r="B96" s="465"/>
      <c r="C96" s="467"/>
      <c r="D96" s="502"/>
      <c r="E96" s="501"/>
      <c r="F96" s="467"/>
      <c r="G96" s="467"/>
      <c r="H96" s="465"/>
      <c r="I96" s="533"/>
      <c r="J96" s="465"/>
      <c r="K96" s="464"/>
      <c r="L96" s="533"/>
      <c r="M96" s="492"/>
    </row>
    <row r="97" spans="1:13" ht="33" x14ac:dyDescent="0.2">
      <c r="A97" s="465"/>
      <c r="B97" s="465"/>
      <c r="C97" s="467"/>
      <c r="D97" s="502"/>
      <c r="E97" s="501"/>
      <c r="F97" s="467"/>
      <c r="G97" s="467"/>
      <c r="H97" s="465"/>
      <c r="I97" s="533"/>
      <c r="J97" s="465"/>
      <c r="K97" s="464"/>
      <c r="L97" s="533"/>
      <c r="M97" s="492"/>
    </row>
    <row r="98" spans="1:13" ht="33" x14ac:dyDescent="0.2">
      <c r="A98" s="465"/>
      <c r="B98" s="465"/>
      <c r="C98" s="467"/>
      <c r="D98" s="502"/>
      <c r="E98" s="501"/>
      <c r="F98" s="467"/>
      <c r="G98" s="467"/>
      <c r="H98" s="465"/>
      <c r="I98" s="533"/>
      <c r="J98" s="465"/>
      <c r="K98" s="464"/>
      <c r="L98" s="533"/>
      <c r="M98" s="492"/>
    </row>
    <row r="99" spans="1:13" ht="33" x14ac:dyDescent="0.2">
      <c r="A99" s="465"/>
      <c r="B99" s="465"/>
      <c r="C99" s="467"/>
      <c r="D99" s="502"/>
      <c r="E99" s="501"/>
      <c r="F99" s="467"/>
      <c r="G99" s="467"/>
      <c r="H99" s="465"/>
      <c r="I99" s="533"/>
      <c r="J99" s="465"/>
      <c r="K99" s="464"/>
      <c r="L99" s="533"/>
      <c r="M99" s="492"/>
    </row>
    <row r="100" spans="1:13" ht="33" x14ac:dyDescent="0.2">
      <c r="A100" s="465"/>
      <c r="B100" s="465"/>
      <c r="C100" s="467"/>
      <c r="D100" s="502"/>
      <c r="E100" s="501"/>
      <c r="F100" s="467"/>
      <c r="G100" s="467"/>
      <c r="H100" s="465"/>
      <c r="I100" s="533"/>
      <c r="J100" s="465"/>
      <c r="K100" s="464"/>
      <c r="L100" s="533"/>
      <c r="M100" s="492"/>
    </row>
    <row r="101" spans="1:13" ht="33" x14ac:dyDescent="0.2">
      <c r="A101" s="465"/>
      <c r="B101" s="465"/>
      <c r="C101" s="467"/>
      <c r="D101" s="502"/>
      <c r="E101" s="501"/>
      <c r="F101" s="467"/>
      <c r="G101" s="467"/>
      <c r="H101" s="465"/>
      <c r="I101" s="533"/>
      <c r="J101" s="465"/>
      <c r="K101" s="464"/>
      <c r="L101" s="493"/>
      <c r="M101" s="465"/>
    </row>
    <row r="102" spans="1:13" ht="33" x14ac:dyDescent="0.2">
      <c r="A102" s="465"/>
      <c r="B102" s="465"/>
      <c r="C102" s="467"/>
      <c r="D102" s="502"/>
      <c r="E102" s="501"/>
      <c r="F102" s="467"/>
      <c r="G102" s="467"/>
      <c r="H102" s="465"/>
      <c r="I102" s="533"/>
      <c r="J102" s="465"/>
      <c r="K102" s="464"/>
      <c r="L102" s="493"/>
      <c r="M102" s="492"/>
    </row>
    <row r="103" spans="1:13" ht="33" x14ac:dyDescent="0.2">
      <c r="A103" s="465"/>
      <c r="B103" s="465"/>
      <c r="C103" s="467"/>
      <c r="D103" s="502"/>
      <c r="E103" s="501"/>
      <c r="F103" s="467"/>
      <c r="G103" s="467"/>
      <c r="H103" s="465"/>
      <c r="I103" s="533"/>
      <c r="J103" s="465"/>
      <c r="K103" s="464"/>
      <c r="L103" s="533"/>
      <c r="M103" s="465"/>
    </row>
    <row r="104" spans="1:13" ht="33" x14ac:dyDescent="0.2">
      <c r="A104" s="465"/>
      <c r="B104" s="465"/>
      <c r="C104" s="467"/>
      <c r="D104" s="502"/>
      <c r="E104" s="501"/>
      <c r="F104" s="467"/>
      <c r="G104" s="467"/>
      <c r="H104" s="465"/>
      <c r="I104" s="533"/>
      <c r="J104" s="465"/>
      <c r="K104" s="464"/>
      <c r="L104" s="533"/>
      <c r="M104" s="465"/>
    </row>
    <row r="105" spans="1:13" ht="33" x14ac:dyDescent="0.2">
      <c r="A105" s="465"/>
      <c r="B105" s="465"/>
      <c r="C105" s="467"/>
      <c r="D105" s="502"/>
      <c r="E105" s="501"/>
      <c r="F105" s="467"/>
      <c r="G105" s="467"/>
      <c r="H105" s="465"/>
      <c r="I105" s="533"/>
      <c r="J105" s="465"/>
      <c r="K105" s="464"/>
      <c r="L105" s="493"/>
      <c r="M105" s="465"/>
    </row>
    <row r="106" spans="1:13" ht="33" x14ac:dyDescent="0.2">
      <c r="A106" s="465"/>
      <c r="B106" s="465"/>
      <c r="C106" s="467"/>
      <c r="D106" s="502"/>
      <c r="E106" s="501"/>
      <c r="F106" s="467"/>
      <c r="G106" s="467"/>
      <c r="H106" s="465"/>
      <c r="I106" s="533"/>
      <c r="J106" s="465"/>
      <c r="K106" s="464"/>
      <c r="L106" s="533"/>
      <c r="M106" s="535"/>
    </row>
    <row r="107" spans="1:13" ht="33" x14ac:dyDescent="0.2">
      <c r="A107" s="465"/>
      <c r="B107" s="465"/>
      <c r="C107" s="467"/>
      <c r="D107" s="502"/>
      <c r="E107" s="501"/>
      <c r="F107" s="467"/>
      <c r="G107" s="467"/>
      <c r="H107" s="465"/>
      <c r="I107" s="533"/>
      <c r="J107" s="465"/>
      <c r="K107" s="464"/>
      <c r="L107" s="533"/>
      <c r="M107" s="535"/>
    </row>
    <row r="108" spans="1:13" ht="33" x14ac:dyDescent="0.2">
      <c r="A108" s="465"/>
      <c r="B108" s="465"/>
      <c r="C108" s="467"/>
      <c r="D108" s="502"/>
      <c r="E108" s="501"/>
      <c r="F108" s="467"/>
      <c r="G108" s="467"/>
      <c r="H108" s="465"/>
      <c r="I108" s="533"/>
      <c r="J108" s="465"/>
      <c r="K108" s="464"/>
      <c r="L108" s="501"/>
      <c r="M108" s="535"/>
    </row>
    <row r="109" spans="1:13" ht="33" x14ac:dyDescent="0.2">
      <c r="A109" s="465"/>
      <c r="B109" s="465"/>
      <c r="C109" s="467"/>
      <c r="D109" s="502"/>
      <c r="E109" s="501"/>
      <c r="F109" s="467"/>
      <c r="G109" s="467"/>
      <c r="H109" s="465"/>
      <c r="I109" s="533"/>
      <c r="J109" s="465"/>
      <c r="K109" s="464"/>
      <c r="L109" s="501"/>
      <c r="M109" s="535"/>
    </row>
    <row r="110" spans="1:13" ht="33" x14ac:dyDescent="0.2">
      <c r="A110" s="470"/>
      <c r="B110" s="470"/>
      <c r="C110" s="463"/>
      <c r="D110" s="507"/>
      <c r="E110" s="491"/>
      <c r="F110" s="463"/>
      <c r="G110" s="463"/>
      <c r="H110" s="470"/>
      <c r="I110" s="534"/>
      <c r="J110" s="470"/>
      <c r="K110" s="463"/>
      <c r="L110" s="534"/>
      <c r="M110" s="535"/>
    </row>
    <row r="111" spans="1:13" ht="33.75" x14ac:dyDescent="0.2">
      <c r="A111" s="465"/>
      <c r="B111" s="465"/>
      <c r="C111" s="472"/>
      <c r="D111" s="536"/>
      <c r="E111" s="537"/>
      <c r="F111" s="472"/>
      <c r="G111" s="472"/>
      <c r="H111" s="538"/>
      <c r="I111" s="539"/>
      <c r="J111" s="538"/>
      <c r="K111" s="472"/>
      <c r="L111" s="472"/>
      <c r="M111" s="539"/>
    </row>
    <row r="112" spans="1:13" ht="33.75" x14ac:dyDescent="0.5">
      <c r="A112" s="473"/>
      <c r="B112" s="474"/>
      <c r="C112" s="475"/>
      <c r="D112" s="476"/>
      <c r="E112" s="477"/>
      <c r="F112" s="478"/>
      <c r="G112" s="479"/>
      <c r="H112" s="479"/>
      <c r="I112" s="477"/>
      <c r="J112" s="479"/>
      <c r="K112" s="479"/>
      <c r="L112" s="479"/>
      <c r="M112" s="480"/>
    </row>
    <row r="113" spans="1:13" x14ac:dyDescent="0.2">
      <c r="D113"/>
      <c r="E113"/>
      <c r="F113"/>
      <c r="I113"/>
      <c r="M113"/>
    </row>
    <row r="114" spans="1:13" ht="45.75" thickBot="1" x14ac:dyDescent="0.65">
      <c r="A114" s="434"/>
      <c r="B114" s="434"/>
      <c r="C114" s="322"/>
      <c r="D114" s="404"/>
      <c r="E114" s="357"/>
      <c r="F114" s="322"/>
      <c r="G114" s="322"/>
      <c r="H114" s="322"/>
      <c r="I114" s="357"/>
      <c r="J114" s="322"/>
      <c r="K114" s="322"/>
      <c r="L114" s="322"/>
      <c r="M114" s="379"/>
    </row>
    <row r="115" spans="1:13" ht="45" x14ac:dyDescent="0.6">
      <c r="A115" s="705"/>
      <c r="B115" s="705"/>
      <c r="C115" s="705"/>
      <c r="D115" s="404"/>
      <c r="E115" s="736"/>
      <c r="F115" s="736"/>
      <c r="G115" s="736"/>
      <c r="H115" s="736"/>
      <c r="I115" s="736"/>
      <c r="J115" s="736"/>
      <c r="K115" s="736"/>
      <c r="L115" s="736"/>
      <c r="M115" s="736"/>
    </row>
    <row r="116" spans="1:13" ht="45" x14ac:dyDescent="0.2">
      <c r="A116" s="719"/>
      <c r="B116" s="719"/>
      <c r="C116" s="719"/>
      <c r="D116" s="432"/>
      <c r="E116" s="719"/>
      <c r="F116" s="719"/>
      <c r="G116" s="719"/>
      <c r="H116" s="719"/>
      <c r="I116" s="719"/>
      <c r="J116" s="719"/>
      <c r="K116" s="719"/>
      <c r="L116" s="719"/>
      <c r="M116" s="719"/>
    </row>
    <row r="117" spans="1:13" ht="45" customHeight="1" x14ac:dyDescent="0.55000000000000004">
      <c r="A117" s="450"/>
      <c r="B117" s="192"/>
      <c r="C117" s="192"/>
      <c r="D117" s="405"/>
      <c r="E117"/>
      <c r="F117"/>
      <c r="I117"/>
      <c r="M117"/>
    </row>
    <row r="118" spans="1:13" ht="30" x14ac:dyDescent="0.4">
      <c r="A118" s="23"/>
      <c r="B118" s="23"/>
      <c r="C118" s="23"/>
      <c r="D118" s="406"/>
      <c r="E118" s="358"/>
      <c r="F118" s="35"/>
      <c r="G118" s="23"/>
      <c r="H118" s="23"/>
      <c r="I118" s="358"/>
      <c r="J118" s="23"/>
      <c r="K118" s="23"/>
      <c r="L118" s="23"/>
      <c r="M118" s="380"/>
    </row>
    <row r="119" spans="1:13" ht="30" x14ac:dyDescent="0.4">
      <c r="A119" s="23"/>
      <c r="B119" s="23"/>
      <c r="C119" s="23"/>
      <c r="D119" s="406"/>
      <c r="E119" s="358"/>
      <c r="F119" s="35"/>
      <c r="G119" s="23"/>
      <c r="H119" s="23"/>
      <c r="I119" s="358"/>
      <c r="J119" s="23"/>
      <c r="K119" s="23"/>
      <c r="L119" s="23"/>
      <c r="M119" s="380"/>
    </row>
    <row r="120" spans="1:13" ht="30" x14ac:dyDescent="0.4">
      <c r="A120" s="23"/>
      <c r="B120" s="23"/>
      <c r="C120" s="23"/>
      <c r="D120" s="406"/>
      <c r="E120" s="358"/>
      <c r="F120" s="35"/>
      <c r="G120" s="23"/>
      <c r="H120" s="23"/>
      <c r="I120" s="358"/>
      <c r="J120" s="23"/>
      <c r="K120" s="23"/>
      <c r="L120" s="23"/>
      <c r="M120" s="380"/>
    </row>
    <row r="121" spans="1:13" ht="30" x14ac:dyDescent="0.4">
      <c r="A121" s="23"/>
      <c r="B121" s="23"/>
      <c r="C121" s="23"/>
      <c r="D121" s="406"/>
      <c r="E121" s="358"/>
      <c r="F121" s="35"/>
      <c r="G121" s="23"/>
      <c r="H121" s="23"/>
      <c r="I121" s="358"/>
      <c r="J121" s="23"/>
      <c r="K121" s="23"/>
      <c r="L121" s="23"/>
      <c r="M121" s="380"/>
    </row>
    <row r="122" spans="1:13" ht="20.25" x14ac:dyDescent="0.3">
      <c r="A122" s="22"/>
      <c r="B122" s="22"/>
      <c r="C122" s="22"/>
      <c r="D122" s="407"/>
      <c r="E122" s="359"/>
      <c r="F122" s="24"/>
      <c r="G122" s="22"/>
      <c r="H122" s="22"/>
      <c r="I122" s="359"/>
      <c r="J122" s="22"/>
      <c r="K122" s="22"/>
      <c r="L122" s="22"/>
      <c r="M122" s="381"/>
    </row>
    <row r="123" spans="1:13" x14ac:dyDescent="0.2">
      <c r="A123" s="197"/>
      <c r="B123" s="197"/>
      <c r="C123" s="197"/>
      <c r="D123" s="383"/>
      <c r="E123" s="345"/>
      <c r="F123" s="198"/>
      <c r="G123" s="197"/>
      <c r="H123" s="197"/>
      <c r="I123" s="345"/>
      <c r="J123" s="197"/>
      <c r="K123" s="197"/>
      <c r="L123" s="197"/>
      <c r="M123" s="375"/>
    </row>
    <row r="124" spans="1:13" x14ac:dyDescent="0.2">
      <c r="A124" s="197"/>
      <c r="B124" s="197"/>
      <c r="C124" s="197"/>
      <c r="D124" s="383"/>
      <c r="E124" s="345"/>
      <c r="F124" s="198"/>
      <c r="G124" s="197"/>
      <c r="H124" s="197"/>
      <c r="I124" s="345"/>
      <c r="J124" s="197"/>
      <c r="K124" s="197"/>
      <c r="L124" s="197"/>
      <c r="M124" s="375"/>
    </row>
    <row r="125" spans="1:13" x14ac:dyDescent="0.2">
      <c r="A125" s="197"/>
      <c r="B125" s="197"/>
      <c r="C125" s="197"/>
      <c r="D125" s="383"/>
      <c r="E125" s="345"/>
      <c r="F125" s="198"/>
      <c r="G125" s="197"/>
      <c r="H125" s="197"/>
      <c r="I125" s="345"/>
      <c r="J125" s="197"/>
      <c r="K125" s="197"/>
      <c r="L125" s="197"/>
      <c r="M125" s="375"/>
    </row>
    <row r="126" spans="1:13" x14ac:dyDescent="0.2">
      <c r="A126" s="197"/>
      <c r="B126" s="197"/>
      <c r="C126" s="197"/>
      <c r="D126" s="383"/>
      <c r="E126" s="345"/>
      <c r="F126" s="198"/>
      <c r="G126" s="197"/>
      <c r="H126" s="197"/>
      <c r="I126" s="345"/>
      <c r="J126" s="197"/>
      <c r="K126" s="197"/>
      <c r="L126" s="197"/>
      <c r="M126" s="375"/>
    </row>
    <row r="127" spans="1:13" x14ac:dyDescent="0.2">
      <c r="A127" s="197"/>
      <c r="B127" s="197"/>
      <c r="C127" s="197"/>
      <c r="D127" s="383"/>
      <c r="E127" s="345"/>
      <c r="F127" s="198"/>
      <c r="G127" s="197"/>
      <c r="H127" s="197"/>
      <c r="I127" s="345"/>
      <c r="J127" s="197"/>
      <c r="K127" s="197"/>
      <c r="L127" s="197"/>
      <c r="M127" s="375"/>
    </row>
    <row r="128" spans="1:13" x14ac:dyDescent="0.2">
      <c r="A128" s="197"/>
      <c r="B128" s="197"/>
      <c r="C128" s="197"/>
      <c r="D128" s="383"/>
      <c r="E128" s="345"/>
      <c r="F128" s="198"/>
      <c r="G128" s="197"/>
      <c r="H128" s="197"/>
      <c r="I128" s="345"/>
      <c r="J128" s="197"/>
      <c r="K128" s="197"/>
      <c r="L128" s="197"/>
      <c r="M128" s="375"/>
    </row>
    <row r="129" spans="1:13" x14ac:dyDescent="0.2">
      <c r="A129" s="197"/>
      <c r="B129" s="197"/>
      <c r="C129" s="197"/>
      <c r="D129" s="383"/>
      <c r="E129" s="345"/>
      <c r="F129" s="198"/>
      <c r="G129" s="197"/>
      <c r="H129" s="197"/>
      <c r="I129" s="345"/>
      <c r="J129" s="197"/>
      <c r="K129" s="197"/>
      <c r="L129" s="197"/>
      <c r="M129" s="375"/>
    </row>
    <row r="130" spans="1:13" x14ac:dyDescent="0.2">
      <c r="A130" s="197"/>
      <c r="B130" s="197"/>
      <c r="C130" s="197"/>
      <c r="D130" s="383"/>
      <c r="E130" s="345"/>
      <c r="F130" s="198"/>
      <c r="G130" s="197"/>
      <c r="H130" s="197"/>
      <c r="I130" s="345"/>
      <c r="J130" s="197"/>
      <c r="K130" s="197"/>
      <c r="L130" s="197"/>
      <c r="M130" s="375"/>
    </row>
    <row r="131" spans="1:13" x14ac:dyDescent="0.2">
      <c r="A131" s="197"/>
      <c r="B131" s="197"/>
      <c r="C131" s="197"/>
      <c r="D131" s="383"/>
      <c r="E131" s="345"/>
      <c r="F131" s="198"/>
      <c r="G131" s="197"/>
      <c r="H131" s="197"/>
      <c r="I131" s="345"/>
      <c r="J131" s="197"/>
      <c r="K131" s="197"/>
      <c r="L131" s="197"/>
      <c r="M131" s="375"/>
    </row>
    <row r="132" spans="1:13" x14ac:dyDescent="0.2">
      <c r="A132" s="197"/>
      <c r="B132" s="197"/>
      <c r="C132" s="197"/>
      <c r="D132" s="383"/>
      <c r="E132" s="345"/>
      <c r="F132" s="198"/>
      <c r="G132" s="197"/>
      <c r="H132" s="197"/>
      <c r="I132" s="345"/>
      <c r="J132" s="197"/>
      <c r="K132" s="197"/>
      <c r="L132" s="197"/>
      <c r="M132" s="375"/>
    </row>
    <row r="133" spans="1:13" x14ac:dyDescent="0.2">
      <c r="A133" s="197"/>
      <c r="B133" s="197"/>
      <c r="C133" s="197"/>
      <c r="D133" s="383"/>
      <c r="E133" s="345"/>
      <c r="F133" s="198"/>
      <c r="G133" s="197"/>
      <c r="H133" s="197"/>
      <c r="I133" s="345"/>
      <c r="J133" s="197"/>
      <c r="K133" s="197"/>
      <c r="L133" s="197"/>
      <c r="M133" s="375"/>
    </row>
    <row r="134" spans="1:13" x14ac:dyDescent="0.2">
      <c r="A134" s="197"/>
      <c r="B134" s="197"/>
      <c r="C134" s="197"/>
      <c r="D134" s="383"/>
      <c r="E134" s="345"/>
      <c r="F134" s="198"/>
      <c r="G134" s="197"/>
      <c r="H134" s="197"/>
      <c r="I134" s="345"/>
      <c r="J134" s="197"/>
      <c r="K134" s="197"/>
      <c r="L134" s="197"/>
      <c r="M134" s="375"/>
    </row>
    <row r="135" spans="1:13" x14ac:dyDescent="0.2">
      <c r="A135" s="197"/>
      <c r="B135" s="197"/>
      <c r="C135" s="197"/>
      <c r="D135" s="383"/>
      <c r="E135" s="345"/>
      <c r="F135" s="198"/>
      <c r="G135" s="197"/>
      <c r="H135" s="197"/>
      <c r="I135" s="345"/>
      <c r="J135" s="197"/>
      <c r="K135" s="197"/>
      <c r="L135" s="197"/>
      <c r="M135" s="375"/>
    </row>
    <row r="136" spans="1:13" x14ac:dyDescent="0.2">
      <c r="A136" s="197"/>
      <c r="B136" s="197"/>
      <c r="C136" s="197"/>
      <c r="D136" s="383"/>
      <c r="E136" s="345"/>
      <c r="F136" s="198"/>
      <c r="G136" s="197"/>
      <c r="H136" s="197"/>
      <c r="I136" s="345"/>
      <c r="J136" s="197"/>
      <c r="K136" s="197"/>
      <c r="L136" s="197"/>
      <c r="M136" s="375"/>
    </row>
    <row r="137" spans="1:13" x14ac:dyDescent="0.2">
      <c r="A137" s="197"/>
      <c r="B137" s="197"/>
      <c r="C137" s="197"/>
      <c r="D137" s="383"/>
      <c r="E137" s="345"/>
      <c r="F137" s="198"/>
      <c r="G137" s="197"/>
      <c r="H137" s="197"/>
      <c r="I137" s="345"/>
      <c r="J137" s="197"/>
      <c r="K137" s="197"/>
      <c r="L137" s="197"/>
      <c r="M137" s="375"/>
    </row>
    <row r="138" spans="1:13" x14ac:dyDescent="0.2">
      <c r="A138" s="197"/>
      <c r="B138" s="197"/>
      <c r="C138" s="197"/>
      <c r="D138" s="383"/>
      <c r="E138" s="345"/>
      <c r="F138" s="198"/>
      <c r="G138" s="197"/>
      <c r="H138" s="197"/>
      <c r="I138" s="345"/>
      <c r="J138" s="197"/>
      <c r="K138" s="197"/>
      <c r="L138" s="197"/>
      <c r="M138" s="375"/>
    </row>
  </sheetData>
  <mergeCells count="6">
    <mergeCell ref="A8:M8"/>
    <mergeCell ref="A9:M9"/>
    <mergeCell ref="A115:C115"/>
    <mergeCell ref="E115:M115"/>
    <mergeCell ref="A116:C116"/>
    <mergeCell ref="E116:M116"/>
  </mergeCells>
  <pageMargins left="0.7" right="0.7" top="0.75" bottom="0.75" header="0.3" footer="0.3"/>
  <pageSetup scale="2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"/>
  <sheetViews>
    <sheetView view="pageBreakPreview" topLeftCell="A145" zoomScale="29" zoomScaleNormal="45" zoomScaleSheetLayoutView="29" workbookViewId="0">
      <selection activeCell="F125" sqref="F125"/>
    </sheetView>
  </sheetViews>
  <sheetFormatPr baseColWidth="10" defaultRowHeight="12.75" x14ac:dyDescent="0.2"/>
  <cols>
    <col min="2" max="2" width="54.28515625" customWidth="1"/>
    <col min="3" max="3" width="50.85546875" customWidth="1"/>
    <col min="4" max="4" width="61" customWidth="1"/>
    <col min="5" max="5" width="116.28515625" customWidth="1"/>
    <col min="6" max="6" width="61.5703125" customWidth="1"/>
    <col min="7" max="7" width="25.5703125" style="12" hidden="1" customWidth="1"/>
    <col min="8" max="8" width="15.5703125" hidden="1" customWidth="1"/>
    <col min="9" max="9" width="52.28515625" customWidth="1"/>
    <col min="10" max="10" width="19.5703125" customWidth="1"/>
  </cols>
  <sheetData>
    <row r="1" spans="1:10" x14ac:dyDescent="0.2">
      <c r="A1" s="197"/>
      <c r="B1" s="197"/>
      <c r="C1" s="197"/>
      <c r="D1" s="197"/>
      <c r="E1" s="197"/>
      <c r="F1" s="197"/>
      <c r="G1" s="198"/>
      <c r="H1" s="197"/>
      <c r="I1" s="197"/>
      <c r="J1" s="197"/>
    </row>
    <row r="2" spans="1:10" x14ac:dyDescent="0.2">
      <c r="A2" s="197"/>
      <c r="B2" s="197"/>
      <c r="C2" s="197"/>
      <c r="D2" s="197"/>
      <c r="E2" s="197"/>
      <c r="F2" s="197"/>
      <c r="G2" s="198"/>
      <c r="H2" s="197"/>
      <c r="I2" s="197"/>
      <c r="J2" s="197"/>
    </row>
    <row r="3" spans="1:10" x14ac:dyDescent="0.2">
      <c r="A3" s="197"/>
      <c r="B3" s="197"/>
      <c r="C3" s="197"/>
      <c r="D3" s="197"/>
      <c r="E3" s="197"/>
      <c r="F3" s="197"/>
      <c r="G3" s="198"/>
      <c r="H3" s="197"/>
      <c r="I3" s="197"/>
      <c r="J3" s="197"/>
    </row>
    <row r="4" spans="1:10" x14ac:dyDescent="0.2">
      <c r="A4" s="197"/>
      <c r="B4" s="197"/>
      <c r="C4" s="197"/>
      <c r="D4" s="197"/>
      <c r="E4" s="197"/>
      <c r="F4" s="197"/>
      <c r="G4" s="198"/>
      <c r="H4" s="197"/>
      <c r="I4" s="197"/>
      <c r="J4" s="197"/>
    </row>
    <row r="5" spans="1:10" x14ac:dyDescent="0.2">
      <c r="A5" s="197"/>
      <c r="B5" s="197"/>
      <c r="C5" s="197"/>
      <c r="D5" s="197"/>
      <c r="E5" s="197"/>
      <c r="F5" s="197"/>
      <c r="G5" s="198"/>
      <c r="H5" s="197"/>
      <c r="I5" s="197"/>
      <c r="J5" s="197"/>
    </row>
    <row r="6" spans="1:10" x14ac:dyDescent="0.2">
      <c r="A6" s="197"/>
      <c r="B6" s="197"/>
      <c r="C6" s="197"/>
      <c r="D6" s="197"/>
      <c r="E6" s="197"/>
      <c r="F6" s="197"/>
      <c r="G6" s="198"/>
      <c r="H6" s="197"/>
      <c r="I6" s="197"/>
      <c r="J6" s="197"/>
    </row>
    <row r="7" spans="1:10" x14ac:dyDescent="0.2">
      <c r="A7" s="197"/>
      <c r="B7" s="197"/>
      <c r="C7" s="197"/>
      <c r="D7" s="197"/>
      <c r="E7" s="197"/>
      <c r="F7" s="197"/>
      <c r="G7" s="198"/>
      <c r="H7" s="197"/>
      <c r="I7" s="197"/>
      <c r="J7" s="197"/>
    </row>
    <row r="8" spans="1:10" x14ac:dyDescent="0.2">
      <c r="A8" s="197"/>
      <c r="B8" s="197"/>
      <c r="C8" s="197"/>
      <c r="D8" s="197"/>
      <c r="E8" s="197"/>
      <c r="F8" s="197"/>
      <c r="G8" s="198"/>
      <c r="H8" s="197"/>
      <c r="I8" s="197"/>
      <c r="J8" s="197"/>
    </row>
    <row r="9" spans="1:10" x14ac:dyDescent="0.2">
      <c r="A9" s="197"/>
      <c r="B9" s="197"/>
      <c r="C9" s="197"/>
      <c r="D9" s="197"/>
      <c r="E9" s="197"/>
      <c r="F9" s="197"/>
      <c r="G9" s="198"/>
      <c r="H9" s="197"/>
      <c r="I9" s="197"/>
      <c r="J9" s="197"/>
    </row>
    <row r="10" spans="1:10" x14ac:dyDescent="0.2">
      <c r="A10" s="197"/>
      <c r="B10" s="197"/>
      <c r="C10" s="197"/>
      <c r="D10" s="197"/>
      <c r="E10" s="197"/>
      <c r="F10" s="197"/>
      <c r="G10" s="198"/>
      <c r="H10" s="197"/>
      <c r="I10" s="197"/>
      <c r="J10" s="197"/>
    </row>
    <row r="11" spans="1:10" x14ac:dyDescent="0.2">
      <c r="A11" s="197"/>
      <c r="B11" s="197"/>
      <c r="C11" s="197"/>
      <c r="D11" s="197"/>
      <c r="E11" s="197"/>
      <c r="F11" s="197"/>
      <c r="G11" s="198"/>
      <c r="H11" s="197"/>
      <c r="I11" s="197"/>
      <c r="J11" s="197"/>
    </row>
    <row r="12" spans="1:10" x14ac:dyDescent="0.2">
      <c r="A12" s="197"/>
      <c r="B12" s="197"/>
      <c r="C12" s="197"/>
      <c r="D12" s="197"/>
      <c r="E12" s="197"/>
      <c r="F12" s="197"/>
      <c r="G12" s="198"/>
      <c r="H12" s="197"/>
      <c r="I12" s="197"/>
      <c r="J12" s="197"/>
    </row>
    <row r="13" spans="1:10" x14ac:dyDescent="0.2">
      <c r="A13" s="197"/>
      <c r="B13" s="197"/>
      <c r="C13" s="197"/>
      <c r="D13" s="197"/>
      <c r="E13" s="197"/>
      <c r="F13" s="197"/>
      <c r="G13" s="198"/>
      <c r="H13" s="197"/>
      <c r="I13" s="197"/>
      <c r="J13" s="197"/>
    </row>
    <row r="14" spans="1:10" ht="49.5" customHeight="1" x14ac:dyDescent="0.2">
      <c r="A14" s="197"/>
      <c r="B14" s="197"/>
      <c r="C14" s="197"/>
      <c r="D14" s="197"/>
      <c r="E14" s="197"/>
      <c r="F14" s="197"/>
      <c r="G14" s="198"/>
      <c r="H14" s="197"/>
      <c r="I14" s="197"/>
      <c r="J14" s="197"/>
    </row>
    <row r="15" spans="1:10" ht="90.75" customHeight="1" x14ac:dyDescent="0.2">
      <c r="A15" s="197"/>
      <c r="B15" s="197"/>
      <c r="C15" s="716" t="s">
        <v>79</v>
      </c>
      <c r="D15" s="716"/>
      <c r="E15" s="716"/>
      <c r="F15" s="716"/>
      <c r="G15" s="198"/>
      <c r="H15" s="197"/>
      <c r="I15" s="197"/>
      <c r="J15" s="197"/>
    </row>
    <row r="16" spans="1:10" ht="182.25" customHeight="1" x14ac:dyDescent="0.25">
      <c r="A16" s="197"/>
      <c r="B16" s="197"/>
      <c r="C16" s="2"/>
      <c r="D16" s="3"/>
      <c r="E16" s="692"/>
      <c r="F16" s="692"/>
      <c r="G16" s="11"/>
      <c r="H16" s="4"/>
      <c r="I16" s="4"/>
      <c r="J16" s="185"/>
    </row>
    <row r="17" spans="1:10" ht="45" customHeight="1" x14ac:dyDescent="0.25">
      <c r="A17" s="197"/>
      <c r="B17" s="197"/>
      <c r="C17" s="2"/>
      <c r="D17" s="3"/>
      <c r="E17" s="692"/>
      <c r="F17" s="692"/>
      <c r="G17" s="11"/>
      <c r="H17" s="4"/>
      <c r="I17" s="4"/>
      <c r="J17" s="185"/>
    </row>
    <row r="18" spans="1:10" ht="42.75" customHeight="1" x14ac:dyDescent="0.2">
      <c r="A18" s="197"/>
      <c r="B18" s="197"/>
      <c r="C18" s="717"/>
      <c r="D18" s="717"/>
      <c r="E18" s="717"/>
      <c r="F18" s="717"/>
      <c r="G18" s="717"/>
      <c r="H18" s="717"/>
      <c r="I18" s="717"/>
      <c r="J18" s="717"/>
    </row>
    <row r="19" spans="1:10" ht="27" customHeight="1" x14ac:dyDescent="0.2">
      <c r="A19" s="197"/>
      <c r="B19" s="197"/>
      <c r="C19" s="718"/>
      <c r="D19" s="718"/>
      <c r="E19" s="718"/>
      <c r="F19" s="718"/>
      <c r="G19" s="718"/>
      <c r="H19" s="718"/>
      <c r="I19" s="718"/>
      <c r="J19" s="718"/>
    </row>
    <row r="20" spans="1:10" ht="39.75" customHeight="1" x14ac:dyDescent="0.2">
      <c r="A20" s="197"/>
      <c r="B20" s="197"/>
      <c r="C20" s="197"/>
      <c r="D20" s="197"/>
      <c r="E20" s="197"/>
      <c r="F20" s="197"/>
      <c r="G20" s="198"/>
      <c r="H20" s="197"/>
      <c r="I20" s="197"/>
      <c r="J20" s="197"/>
    </row>
    <row r="21" spans="1:10" ht="3" customHeight="1" x14ac:dyDescent="0.2">
      <c r="A21" s="197"/>
      <c r="B21" s="197"/>
      <c r="C21" s="197"/>
      <c r="D21" s="197"/>
      <c r="E21" s="197"/>
      <c r="F21" s="197"/>
      <c r="G21" s="198"/>
      <c r="H21" s="197"/>
      <c r="I21" s="197"/>
      <c r="J21" s="197"/>
    </row>
    <row r="22" spans="1:10" s="1" customFormat="1" ht="42.75" customHeight="1" x14ac:dyDescent="0.45">
      <c r="B22" s="321"/>
      <c r="C22" s="716" t="s">
        <v>47</v>
      </c>
      <c r="D22" s="716"/>
      <c r="E22" s="716"/>
      <c r="F22" s="716"/>
      <c r="G22" s="187"/>
      <c r="H22" s="321"/>
      <c r="I22" s="321"/>
    </row>
    <row r="23" spans="1:10" s="1" customFormat="1" ht="72.75" customHeight="1" thickBot="1" x14ac:dyDescent="0.5">
      <c r="B23" s="321"/>
      <c r="C23" s="715" t="s">
        <v>196</v>
      </c>
      <c r="D23" s="715"/>
      <c r="E23" s="715"/>
      <c r="F23" s="715"/>
      <c r="G23" s="188"/>
      <c r="H23" s="321"/>
      <c r="I23" s="321"/>
    </row>
    <row r="24" spans="1:10" s="73" customFormat="1" ht="146.25" customHeight="1" thickBot="1" x14ac:dyDescent="0.6">
      <c r="B24" s="199" t="s">
        <v>49</v>
      </c>
      <c r="C24" s="200" t="s">
        <v>48</v>
      </c>
      <c r="D24" s="201" t="s">
        <v>50</v>
      </c>
      <c r="E24" s="201" t="s">
        <v>51</v>
      </c>
      <c r="F24" s="202" t="s">
        <v>21</v>
      </c>
      <c r="G24" s="203"/>
      <c r="H24" s="204" t="s">
        <v>52</v>
      </c>
      <c r="I24" s="205" t="s">
        <v>75</v>
      </c>
    </row>
    <row r="25" spans="1:10" ht="80.099999999999994" customHeight="1" thickTop="1" x14ac:dyDescent="0.2">
      <c r="A25" s="197"/>
      <c r="B25" s="89">
        <v>43748</v>
      </c>
      <c r="C25" s="206">
        <v>43748</v>
      </c>
      <c r="D25" s="100" t="s">
        <v>81</v>
      </c>
      <c r="E25" s="178" t="s">
        <v>14</v>
      </c>
      <c r="F25" s="207">
        <v>407</v>
      </c>
      <c r="G25" s="208">
        <v>15</v>
      </c>
      <c r="H25" s="209">
        <v>40</v>
      </c>
      <c r="I25" s="210">
        <v>44</v>
      </c>
      <c r="J25" s="197"/>
    </row>
    <row r="26" spans="1:10" ht="80.099999999999994" customHeight="1" x14ac:dyDescent="0.2">
      <c r="A26" s="197"/>
      <c r="B26" s="89">
        <v>43748</v>
      </c>
      <c r="C26" s="206">
        <v>43748</v>
      </c>
      <c r="D26" s="100" t="s">
        <v>82</v>
      </c>
      <c r="E26" s="100" t="s">
        <v>0</v>
      </c>
      <c r="F26" s="180">
        <v>407</v>
      </c>
      <c r="G26" s="211">
        <v>50</v>
      </c>
      <c r="H26" s="209">
        <v>20</v>
      </c>
      <c r="I26" s="208">
        <v>45</v>
      </c>
      <c r="J26" s="197"/>
    </row>
    <row r="27" spans="1:10" ht="80.099999999999994" customHeight="1" x14ac:dyDescent="0.2">
      <c r="A27" s="197"/>
      <c r="B27" s="89">
        <v>43748</v>
      </c>
      <c r="C27" s="206">
        <v>43748</v>
      </c>
      <c r="D27" s="100" t="s">
        <v>83</v>
      </c>
      <c r="E27" s="100" t="s">
        <v>1</v>
      </c>
      <c r="F27" s="180">
        <v>407</v>
      </c>
      <c r="G27" s="211">
        <v>300</v>
      </c>
      <c r="H27" s="209">
        <v>180</v>
      </c>
      <c r="I27" s="208">
        <v>400</v>
      </c>
      <c r="J27" s="197"/>
    </row>
    <row r="28" spans="1:10" ht="80.099999999999994" customHeight="1" x14ac:dyDescent="0.2">
      <c r="A28" s="197"/>
      <c r="B28" s="89">
        <v>43748</v>
      </c>
      <c r="C28" s="206">
        <v>43748</v>
      </c>
      <c r="D28" s="100" t="s">
        <v>83</v>
      </c>
      <c r="E28" s="100" t="s">
        <v>2</v>
      </c>
      <c r="F28" s="180">
        <v>1124</v>
      </c>
      <c r="G28" s="211">
        <v>100</v>
      </c>
      <c r="H28" s="209">
        <v>10</v>
      </c>
      <c r="I28" s="208">
        <v>90</v>
      </c>
      <c r="J28" s="197"/>
    </row>
    <row r="29" spans="1:10" ht="80.099999999999994" customHeight="1" x14ac:dyDescent="0.2">
      <c r="A29" s="197"/>
      <c r="B29" s="89">
        <v>43748</v>
      </c>
      <c r="C29" s="206">
        <v>43748</v>
      </c>
      <c r="D29" s="100" t="s">
        <v>85</v>
      </c>
      <c r="E29" s="100" t="s">
        <v>18</v>
      </c>
      <c r="F29" s="180">
        <v>641.79</v>
      </c>
      <c r="G29" s="211">
        <v>40</v>
      </c>
      <c r="H29" s="209">
        <v>20</v>
      </c>
      <c r="I29" s="208">
        <v>40</v>
      </c>
      <c r="J29" s="197"/>
    </row>
    <row r="30" spans="1:10" ht="80.099999999999994" customHeight="1" x14ac:dyDescent="0.2">
      <c r="A30" s="197"/>
      <c r="B30" s="89">
        <v>43748</v>
      </c>
      <c r="C30" s="206">
        <v>43748</v>
      </c>
      <c r="D30" s="100" t="s">
        <v>86</v>
      </c>
      <c r="E30" s="100" t="s">
        <v>26</v>
      </c>
      <c r="F30" s="180">
        <v>592</v>
      </c>
      <c r="G30" s="211">
        <v>300</v>
      </c>
      <c r="H30" s="209">
        <v>150</v>
      </c>
      <c r="I30" s="208">
        <v>400</v>
      </c>
      <c r="J30" s="197"/>
    </row>
    <row r="31" spans="1:10" ht="80.099999999999994" customHeight="1" x14ac:dyDescent="0.2">
      <c r="A31" s="197"/>
      <c r="B31" s="89">
        <v>43748</v>
      </c>
      <c r="C31" s="206">
        <v>43748</v>
      </c>
      <c r="D31" s="100" t="s">
        <v>86</v>
      </c>
      <c r="E31" s="100" t="s">
        <v>27</v>
      </c>
      <c r="F31" s="180">
        <v>741</v>
      </c>
      <c r="G31" s="211">
        <v>400</v>
      </c>
      <c r="H31" s="209">
        <v>300</v>
      </c>
      <c r="I31" s="208">
        <f t="shared" ref="I31:I50" si="0">G31+H31</f>
        <v>700</v>
      </c>
      <c r="J31" s="197"/>
    </row>
    <row r="32" spans="1:10" ht="80.099999999999994" customHeight="1" x14ac:dyDescent="0.2">
      <c r="A32" s="197"/>
      <c r="B32" s="89">
        <v>43748</v>
      </c>
      <c r="C32" s="206">
        <v>43748</v>
      </c>
      <c r="D32" s="100" t="s">
        <v>86</v>
      </c>
      <c r="E32" s="178" t="s">
        <v>28</v>
      </c>
      <c r="F32" s="180">
        <v>930</v>
      </c>
      <c r="G32" s="211">
        <v>250</v>
      </c>
      <c r="H32" s="209">
        <v>100</v>
      </c>
      <c r="I32" s="208">
        <f t="shared" si="0"/>
        <v>350</v>
      </c>
      <c r="J32" s="197"/>
    </row>
    <row r="33" spans="1:10" ht="80.099999999999994" customHeight="1" x14ac:dyDescent="0.2">
      <c r="A33" s="197"/>
      <c r="B33" s="89">
        <v>43748</v>
      </c>
      <c r="C33" s="206">
        <v>43748</v>
      </c>
      <c r="D33" s="100" t="s">
        <v>87</v>
      </c>
      <c r="E33" s="178" t="s">
        <v>29</v>
      </c>
      <c r="F33" s="180">
        <v>5880</v>
      </c>
      <c r="G33" s="211">
        <v>5</v>
      </c>
      <c r="H33" s="209">
        <v>5</v>
      </c>
      <c r="I33" s="208">
        <v>0</v>
      </c>
      <c r="J33" s="197"/>
    </row>
    <row r="34" spans="1:10" ht="80.099999999999994" customHeight="1" x14ac:dyDescent="0.2">
      <c r="A34" s="197"/>
      <c r="B34" s="89">
        <v>44110</v>
      </c>
      <c r="C34" s="206">
        <v>44110</v>
      </c>
      <c r="D34" s="100" t="s">
        <v>88</v>
      </c>
      <c r="E34" s="178" t="s">
        <v>56</v>
      </c>
      <c r="F34" s="180">
        <v>125</v>
      </c>
      <c r="G34" s="211">
        <v>10</v>
      </c>
      <c r="H34" s="209">
        <v>4</v>
      </c>
      <c r="I34" s="208">
        <v>5</v>
      </c>
      <c r="J34" s="197"/>
    </row>
    <row r="35" spans="1:10" ht="80.099999999999994" customHeight="1" x14ac:dyDescent="0.2">
      <c r="A35" s="197"/>
      <c r="B35" s="89">
        <v>43748</v>
      </c>
      <c r="C35" s="206" t="s">
        <v>78</v>
      </c>
      <c r="D35" s="100" t="s">
        <v>89</v>
      </c>
      <c r="E35" s="178" t="s">
        <v>3</v>
      </c>
      <c r="F35" s="180">
        <v>840</v>
      </c>
      <c r="G35" s="211">
        <v>100</v>
      </c>
      <c r="H35" s="209">
        <v>0</v>
      </c>
      <c r="I35" s="208">
        <f t="shared" si="0"/>
        <v>100</v>
      </c>
      <c r="J35" s="197"/>
    </row>
    <row r="36" spans="1:10" ht="80.099999999999994" customHeight="1" x14ac:dyDescent="0.2">
      <c r="A36" s="197"/>
      <c r="B36" s="89">
        <v>43748</v>
      </c>
      <c r="C36" s="206" t="s">
        <v>78</v>
      </c>
      <c r="D36" s="100" t="s">
        <v>90</v>
      </c>
      <c r="E36" s="178" t="s">
        <v>19</v>
      </c>
      <c r="F36" s="180">
        <v>2535</v>
      </c>
      <c r="G36" s="211">
        <v>20</v>
      </c>
      <c r="H36" s="209">
        <v>20</v>
      </c>
      <c r="I36" s="208">
        <f t="shared" si="0"/>
        <v>40</v>
      </c>
      <c r="J36" s="197"/>
    </row>
    <row r="37" spans="1:10" ht="80.099999999999994" customHeight="1" x14ac:dyDescent="0.2">
      <c r="A37" s="197"/>
      <c r="B37" s="89">
        <v>43748</v>
      </c>
      <c r="C37" s="206" t="s">
        <v>78</v>
      </c>
      <c r="D37" s="100" t="s">
        <v>91</v>
      </c>
      <c r="E37" s="178" t="s">
        <v>15</v>
      </c>
      <c r="F37" s="180">
        <v>277.3</v>
      </c>
      <c r="G37" s="211">
        <v>10</v>
      </c>
      <c r="H37" s="209">
        <v>10</v>
      </c>
      <c r="I37" s="208">
        <f t="shared" si="0"/>
        <v>20</v>
      </c>
      <c r="J37" s="197"/>
    </row>
    <row r="38" spans="1:10" ht="80.099999999999994" customHeight="1" x14ac:dyDescent="0.2">
      <c r="A38" s="197"/>
      <c r="B38" s="89">
        <v>43748</v>
      </c>
      <c r="C38" s="206" t="s">
        <v>78</v>
      </c>
      <c r="D38" s="100" t="s">
        <v>92</v>
      </c>
      <c r="E38" s="178" t="s">
        <v>22</v>
      </c>
      <c r="F38" s="180">
        <v>379.72</v>
      </c>
      <c r="G38" s="211">
        <v>20</v>
      </c>
      <c r="H38" s="209">
        <v>20</v>
      </c>
      <c r="I38" s="208">
        <v>25</v>
      </c>
      <c r="J38" s="197"/>
    </row>
    <row r="39" spans="1:10" ht="80.099999999999994" customHeight="1" x14ac:dyDescent="0.2">
      <c r="A39" s="197"/>
      <c r="B39" s="89">
        <v>43748</v>
      </c>
      <c r="C39" s="206" t="s">
        <v>78</v>
      </c>
      <c r="D39" s="100" t="s">
        <v>92</v>
      </c>
      <c r="E39" s="178" t="s">
        <v>23</v>
      </c>
      <c r="F39" s="180">
        <v>618.79</v>
      </c>
      <c r="G39" s="211">
        <v>20</v>
      </c>
      <c r="H39" s="209">
        <v>20</v>
      </c>
      <c r="I39" s="208">
        <v>30</v>
      </c>
      <c r="J39" s="197"/>
    </row>
    <row r="40" spans="1:10" ht="80.099999999999994" customHeight="1" x14ac:dyDescent="0.2">
      <c r="A40" s="197"/>
      <c r="B40" s="89">
        <v>43748</v>
      </c>
      <c r="C40" s="206" t="s">
        <v>78</v>
      </c>
      <c r="D40" s="212" t="s">
        <v>93</v>
      </c>
      <c r="E40" s="213" t="s">
        <v>12</v>
      </c>
      <c r="F40" s="214">
        <v>47.199999999999996</v>
      </c>
      <c r="G40" s="215">
        <v>1</v>
      </c>
      <c r="H40" s="216">
        <v>0</v>
      </c>
      <c r="I40" s="208">
        <f t="shared" si="0"/>
        <v>1</v>
      </c>
      <c r="J40" s="197"/>
    </row>
    <row r="41" spans="1:10" ht="80.099999999999994" customHeight="1" x14ac:dyDescent="0.2">
      <c r="A41" s="197"/>
      <c r="B41" s="89">
        <v>43748</v>
      </c>
      <c r="C41" s="206" t="s">
        <v>78</v>
      </c>
      <c r="D41" s="212" t="s">
        <v>94</v>
      </c>
      <c r="E41" s="212" t="s">
        <v>57</v>
      </c>
      <c r="F41" s="214">
        <v>1445</v>
      </c>
      <c r="G41" s="215">
        <v>24</v>
      </c>
      <c r="H41" s="216">
        <v>8</v>
      </c>
      <c r="I41" s="208">
        <f t="shared" si="0"/>
        <v>32</v>
      </c>
      <c r="J41" s="197"/>
    </row>
    <row r="42" spans="1:10" ht="80.099999999999994" customHeight="1" x14ac:dyDescent="0.2">
      <c r="A42" s="197"/>
      <c r="B42" s="89">
        <v>43748</v>
      </c>
      <c r="C42" s="206" t="s">
        <v>78</v>
      </c>
      <c r="D42" s="212" t="s">
        <v>95</v>
      </c>
      <c r="E42" s="212" t="s">
        <v>13</v>
      </c>
      <c r="F42" s="214">
        <v>44.84</v>
      </c>
      <c r="G42" s="215">
        <v>10</v>
      </c>
      <c r="H42" s="216">
        <v>1</v>
      </c>
      <c r="I42" s="208">
        <f t="shared" si="0"/>
        <v>11</v>
      </c>
      <c r="J42" s="197"/>
    </row>
    <row r="43" spans="1:10" ht="80.099999999999994" customHeight="1" x14ac:dyDescent="0.2">
      <c r="A43" s="197"/>
      <c r="B43" s="89">
        <v>43748</v>
      </c>
      <c r="C43" s="206" t="s">
        <v>78</v>
      </c>
      <c r="D43" s="212" t="s">
        <v>96</v>
      </c>
      <c r="E43" s="212" t="s">
        <v>5</v>
      </c>
      <c r="F43" s="214">
        <v>217.5</v>
      </c>
      <c r="G43" s="215">
        <v>100</v>
      </c>
      <c r="H43" s="216">
        <v>3</v>
      </c>
      <c r="I43" s="208">
        <f t="shared" si="0"/>
        <v>103</v>
      </c>
      <c r="J43" s="197"/>
    </row>
    <row r="44" spans="1:10" ht="80.099999999999994" customHeight="1" x14ac:dyDescent="0.2">
      <c r="A44" s="197"/>
      <c r="B44" s="89">
        <v>43748</v>
      </c>
      <c r="C44" s="206" t="s">
        <v>78</v>
      </c>
      <c r="D44" s="212" t="s">
        <v>96</v>
      </c>
      <c r="E44" s="212" t="s">
        <v>4</v>
      </c>
      <c r="F44" s="214">
        <v>5192</v>
      </c>
      <c r="G44" s="215">
        <v>300</v>
      </c>
      <c r="H44" s="216">
        <v>50</v>
      </c>
      <c r="I44" s="208">
        <v>330</v>
      </c>
      <c r="J44" s="197"/>
    </row>
    <row r="45" spans="1:10" ht="80.099999999999994" customHeight="1" x14ac:dyDescent="0.2">
      <c r="A45" s="197"/>
      <c r="B45" s="89">
        <v>43748</v>
      </c>
      <c r="C45" s="206" t="s">
        <v>78</v>
      </c>
      <c r="D45" s="212" t="s">
        <v>97</v>
      </c>
      <c r="E45" s="212" t="s">
        <v>6</v>
      </c>
      <c r="F45" s="214">
        <v>1699.1999999999998</v>
      </c>
      <c r="G45" s="215">
        <v>90</v>
      </c>
      <c r="H45" s="216">
        <v>0</v>
      </c>
      <c r="I45" s="208">
        <v>20</v>
      </c>
      <c r="J45" s="197"/>
    </row>
    <row r="46" spans="1:10" ht="80.099999999999994" customHeight="1" x14ac:dyDescent="0.2">
      <c r="A46" s="197"/>
      <c r="B46" s="89">
        <v>43748</v>
      </c>
      <c r="C46" s="206" t="s">
        <v>78</v>
      </c>
      <c r="D46" s="212" t="s">
        <v>97</v>
      </c>
      <c r="E46" s="212" t="s">
        <v>11</v>
      </c>
      <c r="F46" s="214">
        <v>2124</v>
      </c>
      <c r="G46" s="215">
        <v>10</v>
      </c>
      <c r="H46" s="216">
        <v>15</v>
      </c>
      <c r="I46" s="208">
        <f t="shared" si="0"/>
        <v>25</v>
      </c>
      <c r="J46" s="197"/>
    </row>
    <row r="47" spans="1:10" ht="80.099999999999994" customHeight="1" x14ac:dyDescent="0.2">
      <c r="A47" s="197"/>
      <c r="B47" s="89" t="s">
        <v>193</v>
      </c>
      <c r="C47" s="206" t="s">
        <v>193</v>
      </c>
      <c r="D47" s="217" t="s">
        <v>98</v>
      </c>
      <c r="E47" s="218" t="s">
        <v>10</v>
      </c>
      <c r="F47" s="219">
        <v>1229.28</v>
      </c>
      <c r="G47" s="220">
        <v>90</v>
      </c>
      <c r="H47" s="221">
        <v>9</v>
      </c>
      <c r="I47" s="208">
        <f>G47+H47</f>
        <v>99</v>
      </c>
      <c r="J47" s="197"/>
    </row>
    <row r="48" spans="1:10" ht="80.099999999999994" customHeight="1" x14ac:dyDescent="0.2">
      <c r="A48" s="197"/>
      <c r="B48" s="89">
        <v>43748</v>
      </c>
      <c r="C48" s="206" t="s">
        <v>78</v>
      </c>
      <c r="D48" s="212" t="s">
        <v>99</v>
      </c>
      <c r="E48" s="213" t="s">
        <v>25</v>
      </c>
      <c r="F48" s="214">
        <v>1189.44</v>
      </c>
      <c r="G48" s="215">
        <v>30</v>
      </c>
      <c r="H48" s="216">
        <v>0</v>
      </c>
      <c r="I48" s="208">
        <v>15</v>
      </c>
      <c r="J48" s="197"/>
    </row>
    <row r="49" spans="1:10" ht="80.099999999999994" customHeight="1" x14ac:dyDescent="0.2">
      <c r="A49" s="197"/>
      <c r="B49" s="89">
        <v>43748</v>
      </c>
      <c r="C49" s="206" t="s">
        <v>78</v>
      </c>
      <c r="D49" s="212" t="s">
        <v>100</v>
      </c>
      <c r="E49" s="100" t="s">
        <v>45</v>
      </c>
      <c r="F49" s="214">
        <v>649</v>
      </c>
      <c r="G49" s="215">
        <v>5</v>
      </c>
      <c r="H49" s="216">
        <v>0</v>
      </c>
      <c r="I49" s="208">
        <v>0</v>
      </c>
      <c r="J49" s="197"/>
    </row>
    <row r="50" spans="1:10" ht="80.099999999999994" customHeight="1" x14ac:dyDescent="0.2">
      <c r="A50" s="197"/>
      <c r="B50" s="89">
        <v>43748</v>
      </c>
      <c r="C50" s="206" t="s">
        <v>78</v>
      </c>
      <c r="D50" s="212" t="s">
        <v>99</v>
      </c>
      <c r="E50" s="213" t="s">
        <v>7</v>
      </c>
      <c r="F50" s="214">
        <v>171</v>
      </c>
      <c r="G50" s="215"/>
      <c r="H50" s="216">
        <v>30</v>
      </c>
      <c r="I50" s="208">
        <f t="shared" si="0"/>
        <v>30</v>
      </c>
      <c r="J50" s="197"/>
    </row>
    <row r="51" spans="1:10" ht="80.099999999999994" customHeight="1" x14ac:dyDescent="0.2">
      <c r="A51" s="197"/>
      <c r="B51" s="89">
        <v>43748</v>
      </c>
      <c r="C51" s="206" t="s">
        <v>78</v>
      </c>
      <c r="D51" s="212" t="s">
        <v>101</v>
      </c>
      <c r="E51" s="213" t="s">
        <v>17</v>
      </c>
      <c r="F51" s="214">
        <v>321.89999999999998</v>
      </c>
      <c r="G51" s="215">
        <v>24</v>
      </c>
      <c r="H51" s="216">
        <v>0</v>
      </c>
      <c r="I51" s="208">
        <v>3</v>
      </c>
      <c r="J51" s="197"/>
    </row>
    <row r="52" spans="1:10" ht="80.099999999999994" customHeight="1" x14ac:dyDescent="0.2">
      <c r="A52" s="197"/>
      <c r="B52" s="89">
        <v>43748</v>
      </c>
      <c r="C52" s="206" t="s">
        <v>78</v>
      </c>
      <c r="D52" s="212" t="s">
        <v>101</v>
      </c>
      <c r="E52" s="213" t="s">
        <v>24</v>
      </c>
      <c r="F52" s="214">
        <v>16.28</v>
      </c>
      <c r="G52" s="215">
        <v>24</v>
      </c>
      <c r="H52" s="216">
        <v>0</v>
      </c>
      <c r="I52" s="208">
        <v>5</v>
      </c>
      <c r="J52" s="197"/>
    </row>
    <row r="53" spans="1:10" ht="80.099999999999994" customHeight="1" thickBot="1" x14ac:dyDescent="0.25">
      <c r="A53" s="197"/>
      <c r="B53" s="101">
        <v>43748</v>
      </c>
      <c r="C53" s="222" t="s">
        <v>78</v>
      </c>
      <c r="D53" s="223" t="s">
        <v>101</v>
      </c>
      <c r="E53" s="224" t="s">
        <v>16</v>
      </c>
      <c r="F53" s="225">
        <v>16.100000000000001</v>
      </c>
      <c r="G53" s="226">
        <v>24</v>
      </c>
      <c r="H53" s="227">
        <v>0</v>
      </c>
      <c r="I53" s="228">
        <v>10</v>
      </c>
      <c r="J53" s="197"/>
    </row>
    <row r="54" spans="1:10" ht="80.099999999999994" customHeight="1" x14ac:dyDescent="0.2">
      <c r="A54" s="197"/>
      <c r="B54" s="186"/>
      <c r="C54" s="186"/>
      <c r="D54" s="229"/>
      <c r="E54" s="230"/>
      <c r="F54" s="231"/>
      <c r="G54" s="232"/>
      <c r="H54" s="233"/>
      <c r="I54" s="234"/>
      <c r="J54" s="197"/>
    </row>
    <row r="55" spans="1:10" ht="80.099999999999994" customHeight="1" x14ac:dyDescent="0.2">
      <c r="A55" s="197"/>
      <c r="B55" s="186"/>
      <c r="C55" s="186"/>
      <c r="D55" s="229"/>
      <c r="E55" s="230"/>
      <c r="F55" s="231"/>
      <c r="G55" s="232"/>
      <c r="H55" s="233"/>
      <c r="I55" s="234"/>
      <c r="J55" s="197"/>
    </row>
    <row r="56" spans="1:10" ht="80.099999999999994" customHeight="1" x14ac:dyDescent="0.2">
      <c r="A56" s="197"/>
      <c r="B56" s="186"/>
      <c r="C56" s="186"/>
      <c r="D56" s="229"/>
      <c r="E56" s="230"/>
      <c r="F56" s="231"/>
      <c r="G56" s="232"/>
      <c r="H56" s="233"/>
      <c r="I56" s="234"/>
      <c r="J56" s="197"/>
    </row>
    <row r="57" spans="1:10" ht="53.25" customHeight="1" x14ac:dyDescent="0.2">
      <c r="A57" s="235"/>
      <c r="B57" s="21"/>
      <c r="C57" s="235"/>
      <c r="D57" s="236"/>
      <c r="E57" s="236"/>
      <c r="F57" s="236"/>
      <c r="G57" s="236"/>
      <c r="H57" s="237"/>
      <c r="I57" s="235"/>
      <c r="J57" s="235"/>
    </row>
    <row r="58" spans="1:10" ht="51.75" customHeight="1" x14ac:dyDescent="0.2">
      <c r="A58" s="197"/>
      <c r="B58" s="21"/>
      <c r="C58" s="21"/>
      <c r="D58" s="238"/>
      <c r="E58" s="239"/>
      <c r="F58" s="240"/>
      <c r="G58" s="241"/>
      <c r="H58" s="242"/>
      <c r="I58" s="243"/>
      <c r="J58" s="197"/>
    </row>
    <row r="59" spans="1:10" ht="51.75" customHeight="1" x14ac:dyDescent="0.2">
      <c r="A59" s="197"/>
      <c r="B59" s="21"/>
      <c r="C59" s="706" t="s">
        <v>79</v>
      </c>
      <c r="D59" s="706"/>
      <c r="E59" s="706"/>
      <c r="F59" s="706"/>
      <c r="G59" s="241"/>
      <c r="H59" s="242"/>
      <c r="I59" s="243"/>
      <c r="J59" s="197"/>
    </row>
    <row r="60" spans="1:10" ht="51.75" customHeight="1" x14ac:dyDescent="0.2">
      <c r="A60" s="197"/>
      <c r="B60" s="21"/>
      <c r="C60" s="244"/>
      <c r="D60" s="244"/>
      <c r="E60" s="244"/>
      <c r="F60" s="244"/>
      <c r="G60" s="241"/>
      <c r="H60" s="242"/>
      <c r="I60" s="243"/>
      <c r="J60" s="197"/>
    </row>
    <row r="61" spans="1:10" ht="51.75" customHeight="1" x14ac:dyDescent="0.2">
      <c r="A61" s="197"/>
      <c r="B61" s="21"/>
      <c r="C61" s="244"/>
      <c r="D61" s="244"/>
      <c r="E61" s="244"/>
      <c r="F61" s="244"/>
      <c r="G61" s="241"/>
      <c r="H61" s="242"/>
      <c r="I61" s="243"/>
      <c r="J61" s="197"/>
    </row>
    <row r="62" spans="1:10" ht="51.75" customHeight="1" x14ac:dyDescent="0.2">
      <c r="A62" s="197"/>
      <c r="B62" s="21"/>
      <c r="C62" s="21"/>
      <c r="D62" s="238"/>
      <c r="E62" s="239"/>
      <c r="F62" s="240"/>
      <c r="G62" s="241"/>
      <c r="H62" s="242"/>
      <c r="I62" s="243"/>
      <c r="J62" s="197"/>
    </row>
    <row r="63" spans="1:10" ht="30.75" customHeight="1" x14ac:dyDescent="0.2">
      <c r="A63" s="245"/>
      <c r="B63" s="245"/>
      <c r="C63" s="245"/>
      <c r="D63" s="245"/>
      <c r="E63" s="245"/>
      <c r="F63" s="245"/>
      <c r="G63" s="246"/>
      <c r="H63" s="245"/>
      <c r="I63" s="245"/>
      <c r="J63" s="245"/>
    </row>
    <row r="64" spans="1:10" ht="107.25" customHeight="1" x14ac:dyDescent="0.2">
      <c r="A64" s="245"/>
      <c r="B64" s="245"/>
      <c r="C64" s="245"/>
      <c r="D64" s="245"/>
      <c r="E64" s="245"/>
      <c r="F64" s="245"/>
      <c r="G64" s="246"/>
      <c r="H64" s="245"/>
      <c r="I64" s="245"/>
      <c r="J64" s="245"/>
    </row>
    <row r="65" spans="1:10" ht="4.5" customHeight="1" x14ac:dyDescent="0.2">
      <c r="A65" s="245"/>
      <c r="B65" s="245"/>
      <c r="C65" s="245"/>
      <c r="D65" s="245"/>
      <c r="E65" s="245"/>
      <c r="F65" s="245"/>
      <c r="G65" s="246"/>
      <c r="H65" s="245"/>
      <c r="I65" s="245"/>
      <c r="J65" s="245"/>
    </row>
    <row r="66" spans="1:10" ht="30.75" customHeight="1" x14ac:dyDescent="0.2">
      <c r="A66" s="245"/>
      <c r="B66" s="245"/>
      <c r="C66" s="245"/>
      <c r="D66" s="245"/>
      <c r="E66" s="245"/>
      <c r="F66" s="245"/>
      <c r="G66" s="246"/>
      <c r="H66" s="245"/>
      <c r="I66" s="245"/>
      <c r="J66" s="245"/>
    </row>
    <row r="67" spans="1:10" s="25" customFormat="1" ht="13.5" customHeight="1" x14ac:dyDescent="0.2">
      <c r="A67" s="55"/>
      <c r="B67" s="55"/>
      <c r="C67" s="55"/>
      <c r="D67" s="55"/>
      <c r="E67" s="55"/>
      <c r="F67" s="55"/>
      <c r="G67" s="56"/>
      <c r="H67" s="55"/>
      <c r="I67" s="55"/>
      <c r="J67" s="55"/>
    </row>
    <row r="68" spans="1:10" s="1" customFormat="1" ht="70.5" customHeight="1" x14ac:dyDescent="0.45">
      <c r="A68" s="710" t="s">
        <v>47</v>
      </c>
      <c r="B68" s="710"/>
      <c r="C68" s="710"/>
      <c r="D68" s="710"/>
      <c r="E68" s="710"/>
      <c r="F68" s="710"/>
      <c r="G68" s="710"/>
      <c r="H68" s="710"/>
      <c r="I68" s="710"/>
      <c r="J68" s="710"/>
    </row>
    <row r="69" spans="1:10" s="1" customFormat="1" ht="54.75" customHeight="1" thickBot="1" x14ac:dyDescent="0.5">
      <c r="A69" s="710" t="s">
        <v>196</v>
      </c>
      <c r="B69" s="710"/>
      <c r="C69" s="710"/>
      <c r="D69" s="710"/>
      <c r="E69" s="710"/>
      <c r="F69" s="710"/>
      <c r="G69" s="710"/>
      <c r="H69" s="710"/>
      <c r="I69" s="710"/>
      <c r="J69" s="710"/>
    </row>
    <row r="70" spans="1:10" s="73" customFormat="1" ht="156" customHeight="1" thickBot="1" x14ac:dyDescent="0.65">
      <c r="A70" s="247"/>
      <c r="B70" s="248" t="s">
        <v>49</v>
      </c>
      <c r="C70" s="248" t="s">
        <v>48</v>
      </c>
      <c r="D70" s="248" t="s">
        <v>50</v>
      </c>
      <c r="E70" s="248" t="s">
        <v>51</v>
      </c>
      <c r="F70" s="248" t="s">
        <v>21</v>
      </c>
      <c r="G70" s="249"/>
      <c r="H70" s="250" t="s">
        <v>52</v>
      </c>
      <c r="I70" s="248" t="s">
        <v>75</v>
      </c>
      <c r="J70" s="247"/>
    </row>
    <row r="71" spans="1:10" s="23" customFormat="1" ht="80.099999999999994" customHeight="1" x14ac:dyDescent="0.4">
      <c r="B71" s="116">
        <v>43748</v>
      </c>
      <c r="C71" s="116">
        <v>43748</v>
      </c>
      <c r="D71" s="251" t="s">
        <v>102</v>
      </c>
      <c r="E71" s="251" t="s">
        <v>30</v>
      </c>
      <c r="F71" s="252">
        <v>900</v>
      </c>
      <c r="G71" s="253">
        <v>2</v>
      </c>
      <c r="H71" s="254">
        <v>0</v>
      </c>
      <c r="I71" s="255">
        <f>G71+H71</f>
        <v>2</v>
      </c>
    </row>
    <row r="72" spans="1:10" ht="112.5" customHeight="1" x14ac:dyDescent="0.2">
      <c r="A72" s="197"/>
      <c r="B72" s="89">
        <v>43748</v>
      </c>
      <c r="C72" s="206">
        <v>43748</v>
      </c>
      <c r="D72" s="212" t="s">
        <v>103</v>
      </c>
      <c r="E72" s="213" t="s">
        <v>76</v>
      </c>
      <c r="F72" s="214">
        <v>11549.25</v>
      </c>
      <c r="G72" s="215">
        <v>8</v>
      </c>
      <c r="H72" s="216">
        <v>0</v>
      </c>
      <c r="I72" s="256">
        <f>G72+H72</f>
        <v>8</v>
      </c>
      <c r="J72" s="197"/>
    </row>
    <row r="73" spans="1:10" ht="80.099999999999994" customHeight="1" x14ac:dyDescent="0.2">
      <c r="A73" s="197"/>
      <c r="B73" s="89" t="s">
        <v>193</v>
      </c>
      <c r="C73" s="206" t="s">
        <v>193</v>
      </c>
      <c r="D73" s="212" t="s">
        <v>104</v>
      </c>
      <c r="E73" s="212" t="s">
        <v>8</v>
      </c>
      <c r="F73" s="214">
        <v>350</v>
      </c>
      <c r="G73" s="215">
        <v>50</v>
      </c>
      <c r="H73" s="216">
        <v>0</v>
      </c>
      <c r="I73" s="256">
        <v>45</v>
      </c>
      <c r="J73" s="197"/>
    </row>
    <row r="74" spans="1:10" ht="80.099999999999994" customHeight="1" x14ac:dyDescent="0.2">
      <c r="A74" s="197"/>
      <c r="B74" s="89" t="s">
        <v>192</v>
      </c>
      <c r="C74" s="206" t="s">
        <v>192</v>
      </c>
      <c r="D74" s="212" t="s">
        <v>105</v>
      </c>
      <c r="E74" s="212" t="s">
        <v>202</v>
      </c>
      <c r="F74" s="214">
        <v>17.7</v>
      </c>
      <c r="G74" s="215">
        <v>200</v>
      </c>
      <c r="H74" s="216">
        <v>0</v>
      </c>
      <c r="I74" s="256">
        <v>150</v>
      </c>
      <c r="J74" s="197"/>
    </row>
    <row r="75" spans="1:10" ht="80.099999999999994" customHeight="1" x14ac:dyDescent="0.2">
      <c r="A75" s="197"/>
      <c r="B75" s="89">
        <v>43748</v>
      </c>
      <c r="C75" s="206" t="s">
        <v>170</v>
      </c>
      <c r="D75" s="212" t="s">
        <v>106</v>
      </c>
      <c r="E75" s="212" t="s">
        <v>44</v>
      </c>
      <c r="F75" s="214">
        <v>703.28</v>
      </c>
      <c r="G75" s="215">
        <v>10</v>
      </c>
      <c r="H75" s="216">
        <v>0</v>
      </c>
      <c r="I75" s="256">
        <v>10</v>
      </c>
      <c r="J75" s="197"/>
    </row>
    <row r="76" spans="1:10" ht="80.099999999999994" customHeight="1" x14ac:dyDescent="0.2">
      <c r="A76" s="197"/>
      <c r="B76" s="89">
        <v>43748</v>
      </c>
      <c r="C76" s="206" t="s">
        <v>170</v>
      </c>
      <c r="D76" s="212" t="s">
        <v>107</v>
      </c>
      <c r="E76" s="213" t="s">
        <v>53</v>
      </c>
      <c r="F76" s="214">
        <v>70.33</v>
      </c>
      <c r="G76" s="215">
        <v>2</v>
      </c>
      <c r="H76" s="216">
        <v>0</v>
      </c>
      <c r="I76" s="256">
        <f>G76+H76</f>
        <v>2</v>
      </c>
      <c r="J76" s="197"/>
    </row>
    <row r="77" spans="1:10" ht="80.099999999999994" customHeight="1" x14ac:dyDescent="0.2">
      <c r="A77" s="197"/>
      <c r="B77" s="89">
        <v>43748</v>
      </c>
      <c r="C77" s="206" t="s">
        <v>170</v>
      </c>
      <c r="D77" s="212" t="s">
        <v>108</v>
      </c>
      <c r="E77" s="212" t="s">
        <v>45</v>
      </c>
      <c r="F77" s="214">
        <v>1625.71</v>
      </c>
      <c r="G77" s="215">
        <v>3</v>
      </c>
      <c r="H77" s="216">
        <v>0</v>
      </c>
      <c r="I77" s="256">
        <f>G77+H77</f>
        <v>3</v>
      </c>
      <c r="J77" s="197"/>
    </row>
    <row r="78" spans="1:10" ht="80.099999999999994" customHeight="1" x14ac:dyDescent="0.2">
      <c r="A78" s="197"/>
      <c r="B78" s="89">
        <v>43748</v>
      </c>
      <c r="C78" s="206" t="s">
        <v>170</v>
      </c>
      <c r="D78" s="212" t="s">
        <v>109</v>
      </c>
      <c r="E78" s="212" t="s">
        <v>58</v>
      </c>
      <c r="F78" s="214">
        <v>871.9</v>
      </c>
      <c r="G78" s="215">
        <v>5</v>
      </c>
      <c r="H78" s="216">
        <v>0</v>
      </c>
      <c r="I78" s="256">
        <v>3</v>
      </c>
      <c r="J78" s="197"/>
    </row>
    <row r="79" spans="1:10" ht="80.099999999999994" customHeight="1" x14ac:dyDescent="0.2">
      <c r="A79" s="197"/>
      <c r="B79" s="89">
        <v>43748</v>
      </c>
      <c r="C79" s="206" t="s">
        <v>170</v>
      </c>
      <c r="D79" s="212" t="s">
        <v>111</v>
      </c>
      <c r="E79" s="212" t="s">
        <v>39</v>
      </c>
      <c r="F79" s="214">
        <v>110</v>
      </c>
      <c r="G79" s="215">
        <v>20</v>
      </c>
      <c r="H79" s="216">
        <v>7</v>
      </c>
      <c r="I79" s="256">
        <v>10</v>
      </c>
      <c r="J79" s="197"/>
    </row>
    <row r="80" spans="1:10" ht="80.099999999999994" customHeight="1" x14ac:dyDescent="0.2">
      <c r="A80" s="197"/>
      <c r="B80" s="89">
        <v>43748</v>
      </c>
      <c r="C80" s="206">
        <v>43748</v>
      </c>
      <c r="D80" s="212" t="s">
        <v>110</v>
      </c>
      <c r="E80" s="212" t="s">
        <v>31</v>
      </c>
      <c r="F80" s="214">
        <v>930</v>
      </c>
      <c r="G80" s="215">
        <v>200</v>
      </c>
      <c r="H80" s="216">
        <v>100</v>
      </c>
      <c r="I80" s="256">
        <f>G80+H80</f>
        <v>300</v>
      </c>
      <c r="J80" s="197"/>
    </row>
    <row r="81" spans="1:10" ht="80.099999999999994" customHeight="1" x14ac:dyDescent="0.2">
      <c r="A81" s="197"/>
      <c r="B81" s="89">
        <v>43748</v>
      </c>
      <c r="C81" s="206">
        <v>43748</v>
      </c>
      <c r="D81" s="212" t="s">
        <v>84</v>
      </c>
      <c r="E81" s="212" t="s">
        <v>32</v>
      </c>
      <c r="F81" s="214">
        <v>300</v>
      </c>
      <c r="G81" s="215">
        <v>0</v>
      </c>
      <c r="H81" s="216">
        <v>1</v>
      </c>
      <c r="I81" s="256">
        <v>0</v>
      </c>
      <c r="J81" s="197"/>
    </row>
    <row r="82" spans="1:10" ht="80.099999999999994" customHeight="1" x14ac:dyDescent="0.2">
      <c r="A82" s="197"/>
      <c r="B82" s="89">
        <v>43748</v>
      </c>
      <c r="C82" s="206" t="s">
        <v>188</v>
      </c>
      <c r="D82" s="212" t="s">
        <v>112</v>
      </c>
      <c r="E82" s="213" t="s">
        <v>59</v>
      </c>
      <c r="F82" s="214">
        <v>25402.550000000003</v>
      </c>
      <c r="G82" s="215">
        <v>0</v>
      </c>
      <c r="H82" s="216">
        <v>0</v>
      </c>
      <c r="I82" s="256">
        <v>2</v>
      </c>
      <c r="J82" s="197"/>
    </row>
    <row r="83" spans="1:10" ht="80.099999999999994" customHeight="1" x14ac:dyDescent="0.2">
      <c r="A83" s="197"/>
      <c r="B83" s="89" t="s">
        <v>188</v>
      </c>
      <c r="C83" s="206" t="s">
        <v>188</v>
      </c>
      <c r="D83" s="212" t="s">
        <v>113</v>
      </c>
      <c r="E83" s="213" t="s">
        <v>60</v>
      </c>
      <c r="F83" s="214">
        <v>6760.32</v>
      </c>
      <c r="G83" s="215">
        <v>1</v>
      </c>
      <c r="H83" s="216">
        <v>0</v>
      </c>
      <c r="I83" s="256">
        <v>0</v>
      </c>
      <c r="J83" s="197"/>
    </row>
    <row r="84" spans="1:10" ht="80.099999999999994" customHeight="1" x14ac:dyDescent="0.2">
      <c r="A84" s="197"/>
      <c r="B84" s="89" t="s">
        <v>188</v>
      </c>
      <c r="C84" s="206" t="s">
        <v>188</v>
      </c>
      <c r="D84" s="212" t="s">
        <v>114</v>
      </c>
      <c r="E84" s="213" t="s">
        <v>61</v>
      </c>
      <c r="F84" s="214">
        <v>10135.6</v>
      </c>
      <c r="G84" s="215">
        <v>3</v>
      </c>
      <c r="H84" s="216">
        <v>0</v>
      </c>
      <c r="I84" s="256">
        <v>1</v>
      </c>
      <c r="J84" s="197"/>
    </row>
    <row r="85" spans="1:10" ht="80.099999999999994" customHeight="1" x14ac:dyDescent="0.2">
      <c r="A85" s="197"/>
      <c r="B85" s="89" t="s">
        <v>188</v>
      </c>
      <c r="C85" s="206" t="s">
        <v>188</v>
      </c>
      <c r="D85" s="212" t="s">
        <v>115</v>
      </c>
      <c r="E85" s="213" t="s">
        <v>62</v>
      </c>
      <c r="F85" s="214">
        <v>14589.84</v>
      </c>
      <c r="G85" s="215">
        <v>0</v>
      </c>
      <c r="H85" s="216">
        <v>1</v>
      </c>
      <c r="I85" s="256">
        <v>0</v>
      </c>
      <c r="J85" s="197"/>
    </row>
    <row r="86" spans="1:10" ht="80.099999999999994" customHeight="1" x14ac:dyDescent="0.2">
      <c r="A86" s="197"/>
      <c r="B86" s="89" t="s">
        <v>188</v>
      </c>
      <c r="C86" s="206" t="s">
        <v>188</v>
      </c>
      <c r="D86" s="212" t="s">
        <v>116</v>
      </c>
      <c r="E86" s="213" t="s">
        <v>63</v>
      </c>
      <c r="F86" s="214">
        <v>7891.5300000000007</v>
      </c>
      <c r="G86" s="215">
        <v>1</v>
      </c>
      <c r="H86" s="216">
        <v>0</v>
      </c>
      <c r="I86" s="256">
        <v>0</v>
      </c>
      <c r="J86" s="197"/>
    </row>
    <row r="87" spans="1:10" ht="80.099999999999994" customHeight="1" x14ac:dyDescent="0.2">
      <c r="A87" s="197"/>
      <c r="B87" s="89" t="s">
        <v>188</v>
      </c>
      <c r="C87" s="206" t="s">
        <v>188</v>
      </c>
      <c r="D87" s="212" t="s">
        <v>117</v>
      </c>
      <c r="E87" s="213" t="s">
        <v>64</v>
      </c>
      <c r="F87" s="214">
        <v>42677.96</v>
      </c>
      <c r="G87" s="215">
        <v>3</v>
      </c>
      <c r="H87" s="216">
        <v>0</v>
      </c>
      <c r="I87" s="256">
        <v>1</v>
      </c>
      <c r="J87" s="197"/>
    </row>
    <row r="88" spans="1:10" ht="80.099999999999994" customHeight="1" x14ac:dyDescent="0.2">
      <c r="A88" s="197"/>
      <c r="B88" s="89">
        <v>43985</v>
      </c>
      <c r="C88" s="206">
        <v>43985</v>
      </c>
      <c r="D88" s="194" t="s">
        <v>118</v>
      </c>
      <c r="E88" s="100" t="s">
        <v>34</v>
      </c>
      <c r="F88" s="195">
        <v>468.46</v>
      </c>
      <c r="G88" s="194">
        <v>5</v>
      </c>
      <c r="H88" s="194">
        <v>0</v>
      </c>
      <c r="I88" s="196">
        <v>2</v>
      </c>
      <c r="J88" s="197"/>
    </row>
    <row r="89" spans="1:10" ht="79.5" customHeight="1" x14ac:dyDescent="0.2">
      <c r="A89" s="197"/>
      <c r="B89" s="89">
        <v>43748</v>
      </c>
      <c r="C89" s="206">
        <v>43748</v>
      </c>
      <c r="D89" s="194" t="s">
        <v>110</v>
      </c>
      <c r="E89" s="194" t="s">
        <v>38</v>
      </c>
      <c r="F89" s="195">
        <v>20</v>
      </c>
      <c r="G89" s="194">
        <v>0</v>
      </c>
      <c r="H89" s="194">
        <v>0</v>
      </c>
      <c r="I89" s="196">
        <v>0</v>
      </c>
      <c r="J89" s="197"/>
    </row>
    <row r="90" spans="1:10" ht="80.099999999999994" customHeight="1" x14ac:dyDescent="0.2">
      <c r="A90" s="197"/>
      <c r="B90" s="89">
        <v>43748</v>
      </c>
      <c r="C90" s="206">
        <v>43748</v>
      </c>
      <c r="D90" s="194" t="s">
        <v>119</v>
      </c>
      <c r="E90" s="194" t="s">
        <v>35</v>
      </c>
      <c r="F90" s="195">
        <v>350</v>
      </c>
      <c r="G90" s="194">
        <v>5</v>
      </c>
      <c r="H90" s="194">
        <v>0</v>
      </c>
      <c r="I90" s="196">
        <v>4</v>
      </c>
      <c r="J90" s="197"/>
    </row>
    <row r="91" spans="1:10" ht="80.099999999999994" customHeight="1" x14ac:dyDescent="0.2">
      <c r="A91" s="197"/>
      <c r="B91" s="89" t="s">
        <v>188</v>
      </c>
      <c r="C91" s="206" t="s">
        <v>188</v>
      </c>
      <c r="D91" s="194" t="s">
        <v>120</v>
      </c>
      <c r="E91" s="194" t="s">
        <v>36</v>
      </c>
      <c r="F91" s="195">
        <v>60</v>
      </c>
      <c r="G91" s="194">
        <v>5</v>
      </c>
      <c r="H91" s="194">
        <v>0</v>
      </c>
      <c r="I91" s="196">
        <v>3</v>
      </c>
      <c r="J91" s="197"/>
    </row>
    <row r="92" spans="1:10" ht="80.099999999999994" customHeight="1" x14ac:dyDescent="0.2">
      <c r="A92" s="197"/>
      <c r="B92" s="89">
        <v>43748</v>
      </c>
      <c r="C92" s="206">
        <v>43748</v>
      </c>
      <c r="D92" s="194" t="s">
        <v>86</v>
      </c>
      <c r="E92" s="194" t="s">
        <v>37</v>
      </c>
      <c r="F92" s="195">
        <v>12</v>
      </c>
      <c r="G92" s="194">
        <v>300</v>
      </c>
      <c r="H92" s="194">
        <v>0</v>
      </c>
      <c r="I92" s="196">
        <f>G92+H92</f>
        <v>300</v>
      </c>
      <c r="J92" s="197"/>
    </row>
    <row r="93" spans="1:10" ht="80.099999999999994" customHeight="1" x14ac:dyDescent="0.2">
      <c r="A93" s="197"/>
      <c r="B93" s="89">
        <v>43748</v>
      </c>
      <c r="C93" s="206">
        <v>43748</v>
      </c>
      <c r="D93" s="212" t="s">
        <v>121</v>
      </c>
      <c r="E93" s="212" t="s">
        <v>72</v>
      </c>
      <c r="F93" s="214">
        <v>212</v>
      </c>
      <c r="G93" s="215">
        <v>0</v>
      </c>
      <c r="H93" s="216">
        <v>29</v>
      </c>
      <c r="I93" s="256">
        <v>0</v>
      </c>
      <c r="J93" s="197"/>
    </row>
    <row r="94" spans="1:10" ht="80.099999999999994" customHeight="1" x14ac:dyDescent="0.2">
      <c r="A94" s="197"/>
      <c r="B94" s="89" t="s">
        <v>188</v>
      </c>
      <c r="C94" s="206" t="s">
        <v>188</v>
      </c>
      <c r="D94" s="212">
        <v>-582</v>
      </c>
      <c r="E94" s="213" t="s">
        <v>65</v>
      </c>
      <c r="F94" s="214">
        <v>22839</v>
      </c>
      <c r="G94" s="215">
        <v>1</v>
      </c>
      <c r="H94" s="216">
        <v>2</v>
      </c>
      <c r="I94" s="256">
        <v>1</v>
      </c>
      <c r="J94" s="197"/>
    </row>
    <row r="95" spans="1:10" ht="80.099999999999994" customHeight="1" x14ac:dyDescent="0.2">
      <c r="A95" s="197"/>
      <c r="B95" s="89">
        <v>43748</v>
      </c>
      <c r="C95" s="206">
        <v>43748</v>
      </c>
      <c r="D95" s="212" t="s">
        <v>191</v>
      </c>
      <c r="E95" s="213" t="s">
        <v>190</v>
      </c>
      <c r="F95" s="214">
        <v>723.33</v>
      </c>
      <c r="G95" s="215">
        <v>0</v>
      </c>
      <c r="H95" s="216">
        <v>0</v>
      </c>
      <c r="I95" s="256">
        <v>10</v>
      </c>
      <c r="J95" s="197"/>
    </row>
    <row r="96" spans="1:10" ht="80.099999999999994" customHeight="1" x14ac:dyDescent="0.2">
      <c r="A96" s="197"/>
      <c r="B96" s="89">
        <v>43748</v>
      </c>
      <c r="C96" s="206">
        <v>43748</v>
      </c>
      <c r="D96" s="212" t="s">
        <v>122</v>
      </c>
      <c r="E96" s="213" t="s">
        <v>66</v>
      </c>
      <c r="F96" s="214">
        <v>2250</v>
      </c>
      <c r="G96" s="215">
        <v>0</v>
      </c>
      <c r="H96" s="216">
        <v>12</v>
      </c>
      <c r="I96" s="256">
        <v>0</v>
      </c>
      <c r="J96" s="197"/>
    </row>
    <row r="97" spans="1:10" ht="80.099999999999994" customHeight="1" x14ac:dyDescent="0.2">
      <c r="A97" s="197"/>
      <c r="B97" s="89">
        <v>43748</v>
      </c>
      <c r="C97" s="206">
        <v>43748</v>
      </c>
      <c r="D97" s="212" t="s">
        <v>123</v>
      </c>
      <c r="E97" s="212" t="s">
        <v>33</v>
      </c>
      <c r="F97" s="214">
        <v>350</v>
      </c>
      <c r="G97" s="215">
        <v>0</v>
      </c>
      <c r="H97" s="216">
        <v>5</v>
      </c>
      <c r="I97" s="256">
        <v>2</v>
      </c>
      <c r="J97" s="197"/>
    </row>
    <row r="98" spans="1:10" ht="80.099999999999994" customHeight="1" x14ac:dyDescent="0.2">
      <c r="A98" s="197"/>
      <c r="B98" s="89">
        <v>43748</v>
      </c>
      <c r="C98" s="206">
        <v>43748</v>
      </c>
      <c r="D98" s="212" t="s">
        <v>124</v>
      </c>
      <c r="E98" s="212" t="s">
        <v>40</v>
      </c>
      <c r="F98" s="214">
        <v>723.33</v>
      </c>
      <c r="G98" s="215">
        <v>20</v>
      </c>
      <c r="H98" s="216">
        <v>30</v>
      </c>
      <c r="I98" s="256">
        <v>20</v>
      </c>
      <c r="J98" s="197"/>
    </row>
    <row r="99" spans="1:10" ht="80.099999999999994" customHeight="1" thickBot="1" x14ac:dyDescent="0.25">
      <c r="A99" s="197"/>
      <c r="B99" s="101">
        <v>43748</v>
      </c>
      <c r="C99" s="222">
        <v>43748</v>
      </c>
      <c r="D99" s="223" t="s">
        <v>125</v>
      </c>
      <c r="E99" s="223" t="s">
        <v>41</v>
      </c>
      <c r="F99" s="225">
        <v>649.52</v>
      </c>
      <c r="G99" s="226">
        <v>20</v>
      </c>
      <c r="H99" s="227">
        <v>3</v>
      </c>
      <c r="I99" s="257">
        <v>10</v>
      </c>
      <c r="J99" s="197"/>
    </row>
    <row r="100" spans="1:10" ht="39.950000000000003" customHeight="1" x14ac:dyDescent="0.3">
      <c r="A100" s="197"/>
      <c r="B100" s="15"/>
      <c r="C100" s="258"/>
      <c r="D100" s="259"/>
      <c r="E100" s="259"/>
      <c r="F100" s="260"/>
      <c r="G100" s="261"/>
      <c r="H100" s="262"/>
      <c r="I100" s="261"/>
      <c r="J100" s="197"/>
    </row>
    <row r="101" spans="1:10" ht="39.950000000000003" customHeight="1" x14ac:dyDescent="0.3">
      <c r="A101" s="197"/>
      <c r="B101" s="15"/>
      <c r="C101" s="258"/>
      <c r="D101" s="259"/>
      <c r="E101" s="259"/>
      <c r="F101" s="260"/>
      <c r="G101" s="261"/>
      <c r="H101" s="262"/>
      <c r="I101" s="261"/>
      <c r="J101" s="197"/>
    </row>
    <row r="102" spans="1:10" ht="30.75" customHeight="1" x14ac:dyDescent="0.25">
      <c r="A102" s="197"/>
      <c r="B102" s="5"/>
      <c r="C102" s="5"/>
      <c r="D102" s="263"/>
      <c r="E102" s="263"/>
      <c r="F102" s="264"/>
      <c r="G102" s="265"/>
      <c r="H102" s="266"/>
      <c r="I102" s="266"/>
      <c r="J102" s="197"/>
    </row>
    <row r="103" spans="1:10" ht="30.75" customHeight="1" x14ac:dyDescent="0.25">
      <c r="A103" s="197"/>
      <c r="B103" s="5"/>
      <c r="C103" s="5"/>
      <c r="D103" s="263"/>
      <c r="E103" s="263"/>
      <c r="F103" s="264"/>
      <c r="G103" s="265"/>
      <c r="H103" s="266"/>
      <c r="I103" s="266"/>
      <c r="J103" s="197"/>
    </row>
    <row r="104" spans="1:10" ht="30.75" customHeight="1" x14ac:dyDescent="0.25">
      <c r="A104" s="197"/>
      <c r="B104" s="5"/>
      <c r="C104" s="5"/>
      <c r="D104" s="263"/>
      <c r="E104" s="263"/>
      <c r="F104" s="264"/>
      <c r="G104" s="265"/>
      <c r="H104" s="266"/>
      <c r="I104" s="266"/>
      <c r="J104" s="197"/>
    </row>
    <row r="105" spans="1:10" ht="30.75" customHeight="1" x14ac:dyDescent="0.25">
      <c r="A105" s="197"/>
      <c r="B105" s="5"/>
      <c r="C105" s="5"/>
      <c r="D105" s="263"/>
      <c r="E105" s="263"/>
      <c r="F105" s="264"/>
      <c r="G105" s="265"/>
      <c r="H105" s="266"/>
      <c r="I105" s="266"/>
      <c r="J105" s="197"/>
    </row>
    <row r="106" spans="1:10" ht="30.75" customHeight="1" x14ac:dyDescent="0.25">
      <c r="A106" s="197"/>
      <c r="B106" s="5"/>
      <c r="C106" s="5"/>
      <c r="D106" s="263"/>
      <c r="E106" s="263"/>
      <c r="F106" s="264"/>
      <c r="G106" s="265"/>
      <c r="H106" s="266"/>
      <c r="I106" s="266"/>
      <c r="J106" s="197"/>
    </row>
    <row r="107" spans="1:10" ht="30.75" customHeight="1" x14ac:dyDescent="0.25">
      <c r="A107" s="197"/>
      <c r="B107" s="5"/>
      <c r="C107" s="5"/>
      <c r="D107" s="263"/>
      <c r="E107" s="263"/>
      <c r="F107" s="264"/>
      <c r="G107" s="265"/>
      <c r="H107" s="266"/>
      <c r="I107" s="266"/>
      <c r="J107" s="197"/>
    </row>
    <row r="108" spans="1:10" ht="30.75" customHeight="1" x14ac:dyDescent="0.25">
      <c r="A108" s="197"/>
      <c r="B108" s="5"/>
      <c r="C108" s="5"/>
      <c r="D108" s="263"/>
      <c r="E108" s="263"/>
      <c r="F108" s="264"/>
      <c r="G108" s="265"/>
      <c r="H108" s="266"/>
      <c r="I108" s="266"/>
      <c r="J108" s="197"/>
    </row>
    <row r="109" spans="1:10" ht="30.75" customHeight="1" x14ac:dyDescent="0.2">
      <c r="A109" s="272"/>
      <c r="B109" s="65"/>
      <c r="C109" s="267"/>
      <c r="D109" s="267"/>
      <c r="E109" s="267"/>
      <c r="F109" s="268"/>
      <c r="G109" s="269"/>
      <c r="H109" s="270"/>
      <c r="I109" s="270"/>
      <c r="J109" s="272"/>
    </row>
    <row r="110" spans="1:10" ht="56.25" customHeight="1" x14ac:dyDescent="0.2">
      <c r="A110" s="711" t="s">
        <v>77</v>
      </c>
      <c r="B110" s="711"/>
      <c r="C110" s="711"/>
      <c r="D110" s="711"/>
      <c r="E110" s="711"/>
      <c r="F110" s="711"/>
      <c r="G110" s="711"/>
      <c r="H110" s="711"/>
      <c r="I110" s="711"/>
      <c r="J110" s="711"/>
    </row>
    <row r="111" spans="1:10" ht="30.75" customHeight="1" x14ac:dyDescent="0.2">
      <c r="A111" s="271"/>
      <c r="B111" s="271"/>
      <c r="C111" s="271"/>
      <c r="D111" s="271"/>
      <c r="E111" s="271"/>
      <c r="F111" s="271"/>
      <c r="G111" s="271"/>
      <c r="H111" s="271"/>
      <c r="I111" s="271"/>
      <c r="J111" s="271"/>
    </row>
    <row r="112" spans="1:10" ht="30.75" customHeight="1" x14ac:dyDescent="0.2">
      <c r="A112" s="271"/>
      <c r="B112" s="271"/>
      <c r="C112" s="271"/>
      <c r="D112" s="271"/>
      <c r="E112" s="271"/>
      <c r="F112" s="271"/>
      <c r="G112" s="271"/>
      <c r="H112" s="271"/>
      <c r="I112" s="271"/>
      <c r="J112" s="271"/>
    </row>
    <row r="113" spans="1:10" ht="30.75" customHeight="1" x14ac:dyDescent="0.2">
      <c r="A113" s="712"/>
      <c r="B113" s="712"/>
      <c r="C113" s="712"/>
      <c r="D113" s="712"/>
      <c r="E113" s="712"/>
      <c r="F113" s="712"/>
      <c r="G113" s="712"/>
      <c r="H113" s="712"/>
      <c r="I113" s="712"/>
      <c r="J113" s="712"/>
    </row>
    <row r="114" spans="1:10" ht="30.75" customHeight="1" x14ac:dyDescent="0.25">
      <c r="A114" s="197"/>
      <c r="B114" s="5"/>
      <c r="C114" s="5"/>
      <c r="D114" s="263"/>
      <c r="E114" s="263"/>
      <c r="F114" s="264"/>
      <c r="G114" s="265"/>
      <c r="H114" s="266"/>
      <c r="I114" s="266"/>
      <c r="J114" s="197"/>
    </row>
    <row r="115" spans="1:10" ht="30.75" customHeight="1" x14ac:dyDescent="0.25">
      <c r="A115" s="197"/>
      <c r="B115" s="5"/>
      <c r="C115" s="5"/>
      <c r="D115" s="263"/>
      <c r="E115" s="263"/>
      <c r="F115" s="264"/>
      <c r="G115" s="265"/>
      <c r="H115" s="266"/>
      <c r="I115" s="266"/>
      <c r="J115" s="197"/>
    </row>
    <row r="116" spans="1:10" ht="81" customHeight="1" x14ac:dyDescent="0.25">
      <c r="A116" s="197"/>
      <c r="B116" s="5"/>
      <c r="C116" s="5"/>
      <c r="D116" s="263"/>
      <c r="E116" s="263"/>
      <c r="F116" s="264"/>
      <c r="G116" s="265"/>
      <c r="H116" s="266"/>
      <c r="I116" s="266"/>
      <c r="J116" s="197"/>
    </row>
    <row r="117" spans="1:10" ht="30.75" customHeight="1" x14ac:dyDescent="0.25">
      <c r="A117" s="197"/>
      <c r="B117" s="5"/>
      <c r="C117" s="5"/>
      <c r="D117" s="263"/>
      <c r="E117" s="263"/>
      <c r="F117" s="264"/>
      <c r="G117" s="265"/>
      <c r="H117" s="266"/>
      <c r="I117" s="266"/>
      <c r="J117" s="197"/>
    </row>
    <row r="118" spans="1:10" ht="30.75" customHeight="1" x14ac:dyDescent="0.25">
      <c r="A118" s="197"/>
      <c r="B118" s="5"/>
      <c r="C118" s="5"/>
      <c r="D118" s="263"/>
      <c r="E118" s="263"/>
      <c r="F118" s="264"/>
      <c r="G118" s="265"/>
      <c r="H118" s="266"/>
      <c r="I118" s="266"/>
      <c r="J118" s="197"/>
    </row>
    <row r="119" spans="1:10" ht="30.75" customHeight="1" x14ac:dyDescent="0.25">
      <c r="A119" s="197"/>
      <c r="B119" s="5"/>
      <c r="C119" s="5"/>
      <c r="D119" s="263"/>
      <c r="E119" s="263"/>
      <c r="F119" s="264"/>
      <c r="G119" s="265"/>
      <c r="H119" s="266"/>
      <c r="I119" s="266"/>
      <c r="J119" s="197"/>
    </row>
    <row r="120" spans="1:10" ht="30.75" customHeight="1" x14ac:dyDescent="0.45">
      <c r="A120" s="45"/>
      <c r="B120" s="46"/>
      <c r="C120" s="46"/>
      <c r="D120" s="273"/>
      <c r="E120" s="273"/>
      <c r="F120" s="274"/>
      <c r="G120" s="275"/>
      <c r="H120" s="276"/>
      <c r="I120" s="276"/>
      <c r="J120" s="197"/>
    </row>
    <row r="121" spans="1:10" s="1" customFormat="1" ht="52.5" customHeight="1" x14ac:dyDescent="0.45">
      <c r="A121" s="321"/>
      <c r="B121" s="713" t="s">
        <v>47</v>
      </c>
      <c r="C121" s="713"/>
      <c r="D121" s="713"/>
      <c r="E121" s="713"/>
      <c r="F121" s="713"/>
      <c r="G121" s="713"/>
      <c r="H121" s="713"/>
      <c r="I121" s="713"/>
    </row>
    <row r="122" spans="1:10" s="1" customFormat="1" ht="56.25" customHeight="1" thickBot="1" x14ac:dyDescent="0.5">
      <c r="A122" s="321"/>
      <c r="B122" s="713" t="s">
        <v>196</v>
      </c>
      <c r="C122" s="713"/>
      <c r="D122" s="713"/>
      <c r="E122" s="713"/>
      <c r="F122" s="713"/>
      <c r="G122" s="713"/>
      <c r="H122" s="713"/>
      <c r="I122" s="713"/>
    </row>
    <row r="123" spans="1:10" s="73" customFormat="1" ht="149.25" customHeight="1" thickBot="1" x14ac:dyDescent="0.6">
      <c r="B123" s="277" t="str">
        <f t="shared" ref="B123:I123" si="1">B24</f>
        <v xml:space="preserve">FECHA DE ADQUISICIÓN </v>
      </c>
      <c r="C123" s="277" t="str">
        <f t="shared" si="1"/>
        <v xml:space="preserve">FECHA DE REGISTRO </v>
      </c>
      <c r="D123" s="277" t="str">
        <f t="shared" si="1"/>
        <v xml:space="preserve">CÓDIGO INSTITUCIONAL </v>
      </c>
      <c r="E123" s="277" t="str">
        <f t="shared" si="1"/>
        <v xml:space="preserve">BREVE DESCRIPCIÓN DEL BIEN </v>
      </c>
      <c r="F123" s="277" t="str">
        <f t="shared" si="1"/>
        <v>VALORES RD$</v>
      </c>
      <c r="G123" s="278">
        <f t="shared" si="1"/>
        <v>0</v>
      </c>
      <c r="H123" s="279" t="str">
        <f t="shared" si="1"/>
        <v>EXISTENTE</v>
      </c>
      <c r="I123" s="277" t="str">
        <f t="shared" si="1"/>
        <v xml:space="preserve">EXISTENTE </v>
      </c>
    </row>
    <row r="124" spans="1:10" ht="80.099999999999994" customHeight="1" x14ac:dyDescent="0.2">
      <c r="A124" s="197"/>
      <c r="B124" s="124">
        <v>43748</v>
      </c>
      <c r="C124" s="206">
        <v>43748</v>
      </c>
      <c r="D124" s="217" t="s">
        <v>126</v>
      </c>
      <c r="E124" s="280" t="s">
        <v>42</v>
      </c>
      <c r="F124" s="219">
        <v>723.33</v>
      </c>
      <c r="G124" s="220">
        <v>20</v>
      </c>
      <c r="H124" s="221">
        <v>3</v>
      </c>
      <c r="I124" s="281">
        <v>10</v>
      </c>
      <c r="J124" s="197"/>
    </row>
    <row r="125" spans="1:10" ht="80.099999999999994" customHeight="1" x14ac:dyDescent="0.2">
      <c r="A125" s="197"/>
      <c r="B125" s="89">
        <v>43748</v>
      </c>
      <c r="C125" s="206">
        <v>43748</v>
      </c>
      <c r="D125" s="217" t="s">
        <v>127</v>
      </c>
      <c r="E125" s="282" t="s">
        <v>201</v>
      </c>
      <c r="F125" s="214">
        <v>575.71</v>
      </c>
      <c r="G125" s="215">
        <v>20</v>
      </c>
      <c r="H125" s="216">
        <v>0</v>
      </c>
      <c r="I125" s="256">
        <v>10</v>
      </c>
      <c r="J125" s="197"/>
    </row>
    <row r="126" spans="1:10" ht="80.099999999999994" customHeight="1" x14ac:dyDescent="0.2">
      <c r="A126" s="197"/>
      <c r="B126" s="89">
        <v>43748</v>
      </c>
      <c r="C126" s="206">
        <v>43748</v>
      </c>
      <c r="D126" s="212" t="s">
        <v>128</v>
      </c>
      <c r="E126" s="282" t="s">
        <v>46</v>
      </c>
      <c r="F126" s="214">
        <v>576.54999999999995</v>
      </c>
      <c r="G126" s="215">
        <v>7</v>
      </c>
      <c r="H126" s="216">
        <v>2</v>
      </c>
      <c r="I126" s="256">
        <f>G126+H126</f>
        <v>9</v>
      </c>
      <c r="J126" s="197"/>
    </row>
    <row r="127" spans="1:10" ht="80.099999999999994" customHeight="1" x14ac:dyDescent="0.2">
      <c r="A127" s="197"/>
      <c r="B127" s="89" t="s">
        <v>189</v>
      </c>
      <c r="C127" s="206" t="s">
        <v>189</v>
      </c>
      <c r="D127" s="100" t="s">
        <v>129</v>
      </c>
      <c r="E127" s="283" t="s">
        <v>130</v>
      </c>
      <c r="F127" s="180">
        <v>737.5</v>
      </c>
      <c r="G127" s="211"/>
      <c r="H127" s="209"/>
      <c r="I127" s="208">
        <v>4</v>
      </c>
      <c r="J127" s="197"/>
    </row>
    <row r="128" spans="1:10" ht="80.099999999999994" customHeight="1" x14ac:dyDescent="0.2">
      <c r="A128" s="197"/>
      <c r="B128" s="89" t="s">
        <v>189</v>
      </c>
      <c r="C128" s="206" t="s">
        <v>189</v>
      </c>
      <c r="D128" s="100" t="s">
        <v>132</v>
      </c>
      <c r="E128" s="283" t="s">
        <v>131</v>
      </c>
      <c r="F128" s="180">
        <v>1500</v>
      </c>
      <c r="G128" s="211"/>
      <c r="H128" s="209"/>
      <c r="I128" s="208">
        <v>6</v>
      </c>
      <c r="J128" s="197"/>
    </row>
    <row r="129" spans="1:10" ht="80.099999999999994" customHeight="1" x14ac:dyDescent="0.55000000000000004">
      <c r="A129" s="197"/>
      <c r="B129" s="89" t="s">
        <v>188</v>
      </c>
      <c r="C129" s="206" t="s">
        <v>188</v>
      </c>
      <c r="D129" s="212" t="s">
        <v>154</v>
      </c>
      <c r="E129" s="284" t="s">
        <v>133</v>
      </c>
      <c r="F129" s="285">
        <v>6000</v>
      </c>
      <c r="G129" s="215"/>
      <c r="H129" s="216"/>
      <c r="I129" s="286">
        <v>2</v>
      </c>
      <c r="J129" s="197"/>
    </row>
    <row r="130" spans="1:10" ht="80.099999999999994" customHeight="1" x14ac:dyDescent="0.55000000000000004">
      <c r="A130" s="197"/>
      <c r="B130" s="89" t="s">
        <v>188</v>
      </c>
      <c r="C130" s="206" t="s">
        <v>188</v>
      </c>
      <c r="D130" s="212" t="s">
        <v>155</v>
      </c>
      <c r="E130" s="287" t="s">
        <v>134</v>
      </c>
      <c r="F130" s="285">
        <v>3534.1</v>
      </c>
      <c r="G130" s="215"/>
      <c r="H130" s="216"/>
      <c r="I130" s="288">
        <v>1</v>
      </c>
      <c r="J130" s="197"/>
    </row>
    <row r="131" spans="1:10" ht="123.75" customHeight="1" x14ac:dyDescent="0.55000000000000004">
      <c r="A131" s="197"/>
      <c r="B131" s="89" t="s">
        <v>188</v>
      </c>
      <c r="C131" s="206" t="s">
        <v>188</v>
      </c>
      <c r="D131" s="212" t="s">
        <v>156</v>
      </c>
      <c r="E131" s="287" t="s">
        <v>135</v>
      </c>
      <c r="F131" s="285">
        <v>5894.1</v>
      </c>
      <c r="G131" s="215"/>
      <c r="H131" s="216"/>
      <c r="I131" s="288">
        <v>2</v>
      </c>
      <c r="J131" s="197"/>
    </row>
    <row r="132" spans="1:10" ht="80.099999999999994" customHeight="1" x14ac:dyDescent="0.55000000000000004">
      <c r="A132" s="197"/>
      <c r="B132" s="89" t="s">
        <v>188</v>
      </c>
      <c r="C132" s="206" t="s">
        <v>188</v>
      </c>
      <c r="D132" s="212" t="s">
        <v>157</v>
      </c>
      <c r="E132" s="287" t="s">
        <v>136</v>
      </c>
      <c r="F132" s="285">
        <v>8254.1</v>
      </c>
      <c r="G132" s="215"/>
      <c r="H132" s="216"/>
      <c r="I132" s="288">
        <v>3</v>
      </c>
      <c r="J132" s="197"/>
    </row>
    <row r="133" spans="1:10" ht="136.5" customHeight="1" x14ac:dyDescent="0.55000000000000004">
      <c r="A133" s="197"/>
      <c r="B133" s="89" t="s">
        <v>188</v>
      </c>
      <c r="C133" s="206" t="s">
        <v>188</v>
      </c>
      <c r="D133" s="212" t="s">
        <v>158</v>
      </c>
      <c r="E133" s="287" t="s">
        <v>137</v>
      </c>
      <c r="F133" s="285">
        <v>4242.1000000000004</v>
      </c>
      <c r="G133" s="215"/>
      <c r="H133" s="216"/>
      <c r="I133" s="288">
        <v>1</v>
      </c>
      <c r="J133" s="197"/>
    </row>
    <row r="134" spans="1:10" ht="118.5" customHeight="1" x14ac:dyDescent="0.55000000000000004">
      <c r="A134" s="197"/>
      <c r="B134" s="89" t="s">
        <v>188</v>
      </c>
      <c r="C134" s="206" t="s">
        <v>188</v>
      </c>
      <c r="D134" s="212" t="s">
        <v>159</v>
      </c>
      <c r="E134" s="287" t="s">
        <v>138</v>
      </c>
      <c r="F134" s="285">
        <v>383.5</v>
      </c>
      <c r="G134" s="215"/>
      <c r="H134" s="216"/>
      <c r="I134" s="288">
        <v>1</v>
      </c>
      <c r="J134" s="197"/>
    </row>
    <row r="135" spans="1:10" ht="88.5" x14ac:dyDescent="0.55000000000000004">
      <c r="A135" s="197"/>
      <c r="B135" s="89" t="s">
        <v>188</v>
      </c>
      <c r="C135" s="206" t="s">
        <v>188</v>
      </c>
      <c r="D135" s="212" t="s">
        <v>160</v>
      </c>
      <c r="E135" s="287" t="s">
        <v>139</v>
      </c>
      <c r="F135" s="285">
        <v>3416.1</v>
      </c>
      <c r="G135" s="215"/>
      <c r="H135" s="216"/>
      <c r="I135" s="288">
        <v>1</v>
      </c>
      <c r="J135" s="197"/>
    </row>
    <row r="136" spans="1:10" ht="88.5" x14ac:dyDescent="0.55000000000000004">
      <c r="A136" s="197"/>
      <c r="B136" s="89" t="s">
        <v>188</v>
      </c>
      <c r="C136" s="206" t="s">
        <v>188</v>
      </c>
      <c r="D136" s="212" t="s">
        <v>161</v>
      </c>
      <c r="E136" s="287" t="s">
        <v>140</v>
      </c>
      <c r="F136" s="285">
        <v>3416.1</v>
      </c>
      <c r="G136" s="215"/>
      <c r="H136" s="216"/>
      <c r="I136" s="288">
        <v>1</v>
      </c>
      <c r="J136" s="197"/>
    </row>
    <row r="137" spans="1:10" ht="88.5" x14ac:dyDescent="0.55000000000000004">
      <c r="A137" s="197"/>
      <c r="B137" s="89" t="s">
        <v>188</v>
      </c>
      <c r="C137" s="206" t="s">
        <v>188</v>
      </c>
      <c r="D137" s="212" t="s">
        <v>162</v>
      </c>
      <c r="E137" s="287" t="s">
        <v>141</v>
      </c>
      <c r="F137" s="285">
        <v>383.5</v>
      </c>
      <c r="G137" s="215"/>
      <c r="H137" s="216"/>
      <c r="I137" s="288">
        <v>1</v>
      </c>
      <c r="J137" s="197"/>
    </row>
    <row r="138" spans="1:10" ht="88.5" x14ac:dyDescent="0.55000000000000004">
      <c r="A138" s="197"/>
      <c r="B138" s="89" t="s">
        <v>188</v>
      </c>
      <c r="C138" s="206" t="s">
        <v>188</v>
      </c>
      <c r="D138" s="212" t="s">
        <v>163</v>
      </c>
      <c r="E138" s="287" t="s">
        <v>142</v>
      </c>
      <c r="F138" s="285">
        <v>383.5</v>
      </c>
      <c r="G138" s="215"/>
      <c r="H138" s="216"/>
      <c r="I138" s="288">
        <v>1</v>
      </c>
      <c r="J138" s="197"/>
    </row>
    <row r="139" spans="1:10" ht="88.5" x14ac:dyDescent="0.55000000000000004">
      <c r="A139" s="197"/>
      <c r="B139" s="89" t="s">
        <v>188</v>
      </c>
      <c r="C139" s="206" t="s">
        <v>188</v>
      </c>
      <c r="D139" s="212" t="s">
        <v>164</v>
      </c>
      <c r="E139" s="287" t="s">
        <v>143</v>
      </c>
      <c r="F139" s="285">
        <v>383.5</v>
      </c>
      <c r="G139" s="215"/>
      <c r="H139" s="216"/>
      <c r="I139" s="288">
        <v>1</v>
      </c>
      <c r="J139" s="197"/>
    </row>
    <row r="140" spans="1:10" ht="122.25" customHeight="1" x14ac:dyDescent="0.55000000000000004">
      <c r="A140" s="197"/>
      <c r="B140" s="89" t="s">
        <v>188</v>
      </c>
      <c r="C140" s="206" t="s">
        <v>188</v>
      </c>
      <c r="D140" s="212" t="s">
        <v>165</v>
      </c>
      <c r="E140" s="287" t="s">
        <v>144</v>
      </c>
      <c r="F140" s="285">
        <v>3416.1</v>
      </c>
      <c r="G140" s="215"/>
      <c r="H140" s="216"/>
      <c r="I140" s="288">
        <v>1</v>
      </c>
      <c r="J140" s="197"/>
    </row>
    <row r="141" spans="1:10" ht="133.5" customHeight="1" x14ac:dyDescent="0.55000000000000004">
      <c r="A141" s="197"/>
      <c r="B141" s="89" t="s">
        <v>188</v>
      </c>
      <c r="C141" s="206" t="s">
        <v>188</v>
      </c>
      <c r="D141" s="212" t="s">
        <v>166</v>
      </c>
      <c r="E141" s="287" t="s">
        <v>145</v>
      </c>
      <c r="F141" s="285">
        <v>3416.1</v>
      </c>
      <c r="G141" s="215"/>
      <c r="H141" s="216"/>
      <c r="I141" s="288">
        <v>2</v>
      </c>
      <c r="J141" s="197"/>
    </row>
    <row r="142" spans="1:10" ht="126" customHeight="1" x14ac:dyDescent="0.55000000000000004">
      <c r="A142" s="197"/>
      <c r="B142" s="89" t="s">
        <v>188</v>
      </c>
      <c r="C142" s="206" t="s">
        <v>188</v>
      </c>
      <c r="D142" s="212" t="s">
        <v>167</v>
      </c>
      <c r="E142" s="287" t="s">
        <v>146</v>
      </c>
      <c r="F142" s="285">
        <v>10142.1</v>
      </c>
      <c r="G142" s="215"/>
      <c r="H142" s="216"/>
      <c r="I142" s="288">
        <v>4</v>
      </c>
      <c r="J142" s="197"/>
    </row>
    <row r="143" spans="1:10" ht="110.25" customHeight="1" x14ac:dyDescent="0.55000000000000004">
      <c r="A143" s="197"/>
      <c r="B143" s="89" t="s">
        <v>188</v>
      </c>
      <c r="C143" s="206" t="s">
        <v>188</v>
      </c>
      <c r="D143" s="212" t="s">
        <v>168</v>
      </c>
      <c r="E143" s="287" t="s">
        <v>147</v>
      </c>
      <c r="F143" s="285">
        <v>5304.1</v>
      </c>
      <c r="G143" s="215"/>
      <c r="H143" s="216"/>
      <c r="I143" s="288">
        <v>1</v>
      </c>
      <c r="J143" s="197"/>
    </row>
    <row r="144" spans="1:10" ht="105" customHeight="1" x14ac:dyDescent="0.55000000000000004">
      <c r="A144" s="197"/>
      <c r="B144" s="89" t="s">
        <v>188</v>
      </c>
      <c r="C144" s="206" t="s">
        <v>188</v>
      </c>
      <c r="D144" s="212" t="s">
        <v>169</v>
      </c>
      <c r="E144" s="287" t="s">
        <v>148</v>
      </c>
      <c r="F144" s="285">
        <v>3534.1</v>
      </c>
      <c r="G144" s="215"/>
      <c r="H144" s="216">
        <v>7</v>
      </c>
      <c r="I144" s="289">
        <v>2</v>
      </c>
      <c r="J144" s="197"/>
    </row>
    <row r="145" spans="1:10" ht="80.099999999999994" customHeight="1" x14ac:dyDescent="0.55000000000000004">
      <c r="A145" s="197"/>
      <c r="B145" s="89" t="s">
        <v>188</v>
      </c>
      <c r="C145" s="206" t="s">
        <v>188</v>
      </c>
      <c r="D145" s="212" t="s">
        <v>187</v>
      </c>
      <c r="E145" s="290" t="s">
        <v>174</v>
      </c>
      <c r="F145" s="285">
        <v>2575</v>
      </c>
      <c r="G145" s="291"/>
      <c r="H145" s="292"/>
      <c r="I145" s="289">
        <v>1</v>
      </c>
      <c r="J145" s="197"/>
    </row>
    <row r="146" spans="1:10" ht="114.75" customHeight="1" thickBot="1" x14ac:dyDescent="0.6">
      <c r="A146" s="197"/>
      <c r="B146" s="101" t="s">
        <v>188</v>
      </c>
      <c r="C146" s="222" t="s">
        <v>188</v>
      </c>
      <c r="D146" s="223" t="s">
        <v>181</v>
      </c>
      <c r="E146" s="293" t="s">
        <v>175</v>
      </c>
      <c r="F146" s="294">
        <v>383.5</v>
      </c>
      <c r="G146" s="226"/>
      <c r="H146" s="227"/>
      <c r="I146" s="295">
        <v>3</v>
      </c>
      <c r="J146" s="197"/>
    </row>
    <row r="147" spans="1:10" ht="44.25" x14ac:dyDescent="0.55000000000000004">
      <c r="A147" s="197"/>
      <c r="B147" s="296"/>
      <c r="C147" s="296"/>
      <c r="D147" s="297"/>
      <c r="E147" s="298"/>
      <c r="F147" s="299"/>
      <c r="G147" s="300"/>
      <c r="H147" s="301"/>
      <c r="I147" s="302"/>
      <c r="J147" s="197"/>
    </row>
    <row r="148" spans="1:10" ht="44.25" x14ac:dyDescent="0.55000000000000004">
      <c r="A148" s="197"/>
      <c r="B148" s="296"/>
      <c r="C148" s="296"/>
      <c r="D148" s="297"/>
      <c r="E148" s="298"/>
      <c r="F148" s="299"/>
      <c r="G148" s="300"/>
      <c r="H148" s="301"/>
      <c r="I148" s="302"/>
      <c r="J148" s="197"/>
    </row>
    <row r="149" spans="1:10" ht="44.25" x14ac:dyDescent="0.55000000000000004">
      <c r="A149" s="197"/>
      <c r="B149" s="296"/>
      <c r="C149" s="296"/>
      <c r="D149" s="297"/>
      <c r="E149" s="298"/>
      <c r="F149" s="299"/>
      <c r="G149" s="300"/>
      <c r="H149" s="301"/>
      <c r="I149" s="302"/>
      <c r="J149" s="197"/>
    </row>
    <row r="150" spans="1:10" ht="44.25" x14ac:dyDescent="0.55000000000000004">
      <c r="A150" s="197"/>
      <c r="B150" s="296"/>
      <c r="C150" s="296"/>
      <c r="D150" s="297"/>
      <c r="E150" s="298"/>
      <c r="F150" s="299"/>
      <c r="G150" s="300"/>
      <c r="H150" s="301"/>
      <c r="I150" s="302"/>
      <c r="J150" s="197"/>
    </row>
    <row r="151" spans="1:10" ht="44.25" x14ac:dyDescent="0.55000000000000004">
      <c r="A151" s="197"/>
      <c r="B151" s="296"/>
      <c r="C151" s="296"/>
      <c r="D151" s="297"/>
      <c r="E151" s="298"/>
      <c r="F151" s="299"/>
      <c r="G151" s="300"/>
      <c r="H151" s="301"/>
      <c r="I151" s="302"/>
      <c r="J151" s="197"/>
    </row>
    <row r="152" spans="1:10" ht="44.25" x14ac:dyDescent="0.55000000000000004">
      <c r="A152" s="197"/>
      <c r="B152" s="296"/>
      <c r="C152" s="296"/>
      <c r="D152" s="297"/>
      <c r="E152" s="298"/>
      <c r="F152" s="299"/>
      <c r="G152" s="300"/>
      <c r="H152" s="301"/>
      <c r="I152" s="302"/>
      <c r="J152" s="197"/>
    </row>
    <row r="153" spans="1:10" ht="44.25" x14ac:dyDescent="0.55000000000000004">
      <c r="A153" s="197"/>
      <c r="B153" s="296"/>
      <c r="C153" s="296"/>
      <c r="D153" s="297"/>
      <c r="E153" s="298"/>
      <c r="F153" s="299"/>
      <c r="G153" s="300"/>
      <c r="H153" s="301"/>
      <c r="I153" s="302"/>
      <c r="J153" s="197"/>
    </row>
    <row r="154" spans="1:10" ht="44.25" x14ac:dyDescent="0.55000000000000004">
      <c r="A154" s="197"/>
      <c r="B154" s="296"/>
      <c r="C154" s="296"/>
      <c r="D154" s="297"/>
      <c r="E154" s="298"/>
      <c r="F154" s="299"/>
      <c r="G154" s="300"/>
      <c r="H154" s="301"/>
      <c r="I154" s="302"/>
      <c r="J154" s="197"/>
    </row>
    <row r="155" spans="1:10" ht="45" customHeight="1" x14ac:dyDescent="0.25">
      <c r="A155" s="197"/>
      <c r="B155" s="5"/>
      <c r="C155" s="5"/>
      <c r="D155" s="263"/>
      <c r="E155" s="263"/>
      <c r="F155" s="264"/>
      <c r="G155" s="265"/>
      <c r="H155" s="266"/>
      <c r="I155" s="266"/>
      <c r="J155" s="197"/>
    </row>
    <row r="156" spans="1:10" ht="18" x14ac:dyDescent="0.2">
      <c r="A156" s="272"/>
      <c r="B156" s="65"/>
      <c r="C156" s="267"/>
      <c r="D156" s="267"/>
      <c r="E156" s="267"/>
      <c r="F156" s="268"/>
      <c r="G156" s="269"/>
      <c r="H156" s="270"/>
      <c r="I156" s="270"/>
      <c r="J156" s="272"/>
    </row>
    <row r="157" spans="1:10" ht="372.75" customHeight="1" x14ac:dyDescent="0.2">
      <c r="A157" s="711" t="s">
        <v>77</v>
      </c>
      <c r="B157" s="711"/>
      <c r="C157" s="711"/>
      <c r="D157" s="711"/>
      <c r="E157" s="711"/>
      <c r="F157" s="711"/>
      <c r="G157" s="711"/>
      <c r="H157" s="711"/>
      <c r="I157" s="711"/>
      <c r="J157" s="711"/>
    </row>
    <row r="158" spans="1:10" ht="200.25" customHeight="1" x14ac:dyDescent="0.2">
      <c r="A158" s="271"/>
      <c r="B158" s="271"/>
      <c r="C158" s="271"/>
      <c r="D158" s="271"/>
      <c r="E158" s="271"/>
      <c r="F158" s="271"/>
      <c r="G158" s="271"/>
      <c r="H158" s="271"/>
      <c r="I158" s="271"/>
      <c r="J158" s="271"/>
    </row>
    <row r="159" spans="1:10" ht="46.5" customHeight="1" x14ac:dyDescent="0.45">
      <c r="A159" s="321"/>
      <c r="B159" s="713" t="s">
        <v>47</v>
      </c>
      <c r="C159" s="713"/>
      <c r="D159" s="713"/>
      <c r="E159" s="713"/>
      <c r="F159" s="713"/>
      <c r="G159" s="713"/>
      <c r="H159" s="713"/>
      <c r="I159" s="713"/>
      <c r="J159" s="1"/>
    </row>
    <row r="160" spans="1:10" ht="47.25" customHeight="1" thickBot="1" x14ac:dyDescent="0.5">
      <c r="A160" s="321"/>
      <c r="B160" s="713" t="s">
        <v>196</v>
      </c>
      <c r="C160" s="713"/>
      <c r="D160" s="713"/>
      <c r="E160" s="713"/>
      <c r="F160" s="713"/>
      <c r="G160" s="713"/>
      <c r="H160" s="713"/>
      <c r="I160" s="713"/>
      <c r="J160" s="1"/>
    </row>
    <row r="161" spans="1:15" ht="140.25" customHeight="1" thickBot="1" x14ac:dyDescent="0.6">
      <c r="A161" s="73"/>
      <c r="B161" s="277" t="s">
        <v>49</v>
      </c>
      <c r="C161" s="277" t="s">
        <v>48</v>
      </c>
      <c r="D161" s="277" t="s">
        <v>50</v>
      </c>
      <c r="E161" s="277" t="s">
        <v>51</v>
      </c>
      <c r="F161" s="277" t="s">
        <v>21</v>
      </c>
      <c r="G161" s="278">
        <v>0</v>
      </c>
      <c r="H161" s="279" t="s">
        <v>52</v>
      </c>
      <c r="I161" s="277" t="s">
        <v>75</v>
      </c>
      <c r="J161" s="73"/>
    </row>
    <row r="162" spans="1:15" ht="88.5" x14ac:dyDescent="0.55000000000000004">
      <c r="A162" s="197"/>
      <c r="B162" s="124" t="s">
        <v>188</v>
      </c>
      <c r="C162" s="303" t="s">
        <v>188</v>
      </c>
      <c r="D162" s="217" t="s">
        <v>182</v>
      </c>
      <c r="E162" s="304" t="s">
        <v>176</v>
      </c>
      <c r="F162" s="285">
        <v>383.5</v>
      </c>
      <c r="G162" s="305"/>
      <c r="H162" s="306"/>
      <c r="I162" s="307">
        <v>3</v>
      </c>
      <c r="J162" s="197"/>
    </row>
    <row r="163" spans="1:15" ht="88.5" x14ac:dyDescent="0.55000000000000004">
      <c r="A163" s="149"/>
      <c r="B163" s="89" t="s">
        <v>188</v>
      </c>
      <c r="C163" s="206" t="s">
        <v>188</v>
      </c>
      <c r="D163" s="212" t="s">
        <v>183</v>
      </c>
      <c r="E163" s="308" t="s">
        <v>177</v>
      </c>
      <c r="F163" s="285">
        <v>383.5</v>
      </c>
      <c r="G163" s="291"/>
      <c r="H163" s="292"/>
      <c r="I163" s="289">
        <v>3</v>
      </c>
      <c r="J163" s="197"/>
    </row>
    <row r="164" spans="1:15" ht="104.25" customHeight="1" x14ac:dyDescent="0.55000000000000004">
      <c r="A164" s="197"/>
      <c r="B164" s="89" t="s">
        <v>188</v>
      </c>
      <c r="C164" s="206" t="s">
        <v>188</v>
      </c>
      <c r="D164" s="212" t="s">
        <v>184</v>
      </c>
      <c r="E164" s="308" t="s">
        <v>178</v>
      </c>
      <c r="F164" s="285">
        <v>383.5</v>
      </c>
      <c r="G164" s="291"/>
      <c r="H164" s="292"/>
      <c r="I164" s="289">
        <v>3</v>
      </c>
      <c r="J164" s="197"/>
    </row>
    <row r="165" spans="1:15" ht="80.099999999999994" customHeight="1" x14ac:dyDescent="0.55000000000000004">
      <c r="A165" s="197"/>
      <c r="B165" s="89" t="s">
        <v>188</v>
      </c>
      <c r="C165" s="206" t="s">
        <v>188</v>
      </c>
      <c r="D165" s="212" t="s">
        <v>186</v>
      </c>
      <c r="E165" s="308" t="s">
        <v>179</v>
      </c>
      <c r="F165" s="285">
        <v>206.5</v>
      </c>
      <c r="G165" s="291"/>
      <c r="H165" s="292"/>
      <c r="I165" s="289">
        <v>3</v>
      </c>
      <c r="J165" s="197"/>
    </row>
    <row r="166" spans="1:15" ht="80.099999999999994" customHeight="1" x14ac:dyDescent="0.55000000000000004">
      <c r="A166" s="197"/>
      <c r="B166" s="89" t="s">
        <v>188</v>
      </c>
      <c r="C166" s="206" t="s">
        <v>188</v>
      </c>
      <c r="D166" s="212" t="s">
        <v>185</v>
      </c>
      <c r="E166" s="308" t="s">
        <v>180</v>
      </c>
      <c r="F166" s="285">
        <v>5894.1</v>
      </c>
      <c r="G166" s="291"/>
      <c r="H166" s="292"/>
      <c r="I166" s="289">
        <v>3</v>
      </c>
      <c r="J166" s="197"/>
    </row>
    <row r="167" spans="1:15" ht="80.099999999999994" customHeight="1" x14ac:dyDescent="0.55000000000000004">
      <c r="A167" s="197"/>
      <c r="B167" s="89" t="s">
        <v>173</v>
      </c>
      <c r="C167" s="206" t="s">
        <v>172</v>
      </c>
      <c r="D167" s="309" t="s">
        <v>171</v>
      </c>
      <c r="E167" s="308" t="s">
        <v>54</v>
      </c>
      <c r="F167" s="285">
        <v>380</v>
      </c>
      <c r="G167" s="291"/>
      <c r="H167" s="292"/>
      <c r="I167" s="289">
        <v>7</v>
      </c>
      <c r="J167" s="197"/>
    </row>
    <row r="168" spans="1:15" ht="80.099999999999994" customHeight="1" x14ac:dyDescent="0.55000000000000004">
      <c r="A168" s="197"/>
      <c r="B168" s="89">
        <v>43985</v>
      </c>
      <c r="C168" s="206">
        <v>43985</v>
      </c>
      <c r="D168" s="309" t="s">
        <v>149</v>
      </c>
      <c r="E168" s="309" t="s">
        <v>70</v>
      </c>
      <c r="F168" s="310">
        <v>4714.1000000000004</v>
      </c>
      <c r="G168" s="291">
        <v>100</v>
      </c>
      <c r="H168" s="292">
        <v>30</v>
      </c>
      <c r="I168" s="289">
        <v>100</v>
      </c>
      <c r="J168" s="197"/>
    </row>
    <row r="169" spans="1:15" ht="80.099999999999994" customHeight="1" x14ac:dyDescent="0.55000000000000004">
      <c r="A169" s="197"/>
      <c r="B169" s="89">
        <v>43985</v>
      </c>
      <c r="C169" s="206">
        <v>43985</v>
      </c>
      <c r="D169" s="309" t="s">
        <v>150</v>
      </c>
      <c r="E169" s="309" t="s">
        <v>71</v>
      </c>
      <c r="F169" s="310">
        <v>843.7</v>
      </c>
      <c r="G169" s="291">
        <v>20</v>
      </c>
      <c r="H169" s="292">
        <v>25</v>
      </c>
      <c r="I169" s="289">
        <v>4</v>
      </c>
      <c r="J169" s="197"/>
    </row>
    <row r="170" spans="1:15" ht="80.099999999999994" customHeight="1" x14ac:dyDescent="0.55000000000000004">
      <c r="A170" s="197"/>
      <c r="B170" s="89">
        <v>43748</v>
      </c>
      <c r="C170" s="206" t="s">
        <v>170</v>
      </c>
      <c r="D170" s="309" t="s">
        <v>151</v>
      </c>
      <c r="E170" s="311" t="s">
        <v>67</v>
      </c>
      <c r="F170" s="312">
        <v>206.5</v>
      </c>
      <c r="G170" s="291">
        <v>5</v>
      </c>
      <c r="H170" s="313">
        <v>5</v>
      </c>
      <c r="I170" s="314">
        <v>4</v>
      </c>
      <c r="J170" s="197"/>
      <c r="O170">
        <v>1</v>
      </c>
    </row>
    <row r="171" spans="1:15" ht="80.099999999999994" customHeight="1" x14ac:dyDescent="0.55000000000000004">
      <c r="A171" s="197"/>
      <c r="B171" s="141">
        <v>43748</v>
      </c>
      <c r="C171" s="206" t="s">
        <v>170</v>
      </c>
      <c r="D171" s="309" t="s">
        <v>152</v>
      </c>
      <c r="E171" s="100" t="s">
        <v>73</v>
      </c>
      <c r="F171" s="312">
        <v>3534.1</v>
      </c>
      <c r="G171" s="142">
        <v>20</v>
      </c>
      <c r="H171" s="143">
        <v>0</v>
      </c>
      <c r="I171" s="314">
        <v>2</v>
      </c>
      <c r="J171" s="197"/>
    </row>
    <row r="172" spans="1:15" ht="80.099999999999994" customHeight="1" thickBot="1" x14ac:dyDescent="0.6">
      <c r="A172" s="197"/>
      <c r="B172" s="101">
        <v>43748</v>
      </c>
      <c r="C172" s="222" t="s">
        <v>170</v>
      </c>
      <c r="D172" s="223" t="s">
        <v>153</v>
      </c>
      <c r="E172" s="144" t="s">
        <v>74</v>
      </c>
      <c r="F172" s="315">
        <v>890</v>
      </c>
      <c r="G172" s="146">
        <v>20</v>
      </c>
      <c r="H172" s="147">
        <v>0</v>
      </c>
      <c r="I172" s="316">
        <v>5</v>
      </c>
      <c r="J172" s="197"/>
    </row>
    <row r="173" spans="1:15" ht="204" customHeight="1" x14ac:dyDescent="0.4">
      <c r="A173" s="26"/>
      <c r="B173" s="189" t="s">
        <v>20</v>
      </c>
      <c r="C173" s="31"/>
      <c r="D173" s="26"/>
      <c r="E173" s="26"/>
      <c r="F173" s="28"/>
      <c r="G173" s="29"/>
      <c r="H173" s="30"/>
      <c r="I173" s="30"/>
      <c r="J173" s="23"/>
    </row>
    <row r="174" spans="1:15" ht="30" x14ac:dyDescent="0.4">
      <c r="A174" s="26"/>
      <c r="B174" s="186"/>
      <c r="C174" s="31"/>
      <c r="D174" s="26"/>
      <c r="E174" s="26"/>
      <c r="F174" s="28"/>
      <c r="G174" s="29"/>
      <c r="H174" s="30"/>
      <c r="I174" s="30"/>
      <c r="J174" s="23"/>
    </row>
    <row r="175" spans="1:15" ht="30" x14ac:dyDescent="0.4">
      <c r="A175" s="26"/>
      <c r="B175" s="186"/>
      <c r="C175" s="32"/>
      <c r="D175" s="32"/>
      <c r="E175" s="32"/>
      <c r="F175" s="32"/>
      <c r="G175" s="33"/>
      <c r="H175" s="32"/>
      <c r="I175" s="32"/>
      <c r="J175" s="23"/>
    </row>
    <row r="176" spans="1:15" s="23" customFormat="1" ht="30.75" customHeight="1" x14ac:dyDescent="0.6">
      <c r="A176" s="714" t="s">
        <v>68</v>
      </c>
      <c r="B176" s="714"/>
      <c r="C176" s="714"/>
      <c r="D176" s="714"/>
      <c r="E176" s="714"/>
      <c r="F176" s="714"/>
      <c r="G176" s="714"/>
      <c r="H176" s="714"/>
      <c r="I176" s="714"/>
      <c r="J176" s="714"/>
    </row>
    <row r="177" spans="1:11" ht="30" customHeight="1" x14ac:dyDescent="0.6">
      <c r="A177" s="190"/>
      <c r="B177" s="191"/>
      <c r="C177" s="191"/>
      <c r="D177" s="191"/>
      <c r="E177" s="191"/>
      <c r="F177" s="191"/>
      <c r="G177" s="191"/>
      <c r="H177" s="191"/>
      <c r="I177" s="191"/>
      <c r="J177" s="191"/>
    </row>
    <row r="178" spans="1:11" ht="30" customHeight="1" x14ac:dyDescent="0.6">
      <c r="A178" s="190"/>
      <c r="B178" s="191"/>
      <c r="C178" s="191"/>
      <c r="D178" s="191"/>
      <c r="E178" s="191"/>
      <c r="F178" s="191"/>
      <c r="G178" s="191"/>
      <c r="H178" s="191"/>
      <c r="I178" s="191"/>
      <c r="J178" s="191"/>
    </row>
    <row r="179" spans="1:11" ht="30" customHeight="1" x14ac:dyDescent="0.6">
      <c r="A179" s="190"/>
      <c r="B179" s="191"/>
      <c r="C179" s="191"/>
      <c r="D179" s="191"/>
      <c r="E179" s="191"/>
      <c r="F179" s="191"/>
      <c r="G179" s="191"/>
      <c r="H179" s="191"/>
      <c r="I179" s="191"/>
      <c r="J179" s="191"/>
    </row>
    <row r="180" spans="1:11" ht="30" customHeight="1" x14ac:dyDescent="0.6">
      <c r="A180" s="190"/>
      <c r="B180" s="191"/>
      <c r="C180" s="191"/>
      <c r="D180" s="191"/>
      <c r="E180" s="191"/>
      <c r="F180" s="191"/>
      <c r="G180" s="191"/>
      <c r="H180" s="191"/>
      <c r="I180" s="191"/>
      <c r="J180" s="191"/>
    </row>
    <row r="181" spans="1:11" ht="30" customHeight="1" x14ac:dyDescent="0.6">
      <c r="A181" s="190"/>
      <c r="B181" s="191"/>
      <c r="C181" s="191"/>
      <c r="D181" s="191"/>
      <c r="E181" s="191"/>
      <c r="F181" s="191"/>
      <c r="G181" s="191"/>
      <c r="H181" s="191"/>
      <c r="I181" s="191"/>
      <c r="J181" s="191"/>
    </row>
    <row r="182" spans="1:11" ht="30" customHeight="1" x14ac:dyDescent="0.6">
      <c r="A182" s="190"/>
      <c r="B182" s="191"/>
      <c r="C182" s="191"/>
      <c r="D182" s="191"/>
      <c r="E182" s="191"/>
      <c r="F182" s="191"/>
      <c r="G182" s="191"/>
      <c r="H182" s="191"/>
      <c r="I182" s="191"/>
      <c r="J182" s="191"/>
    </row>
    <row r="183" spans="1:11" ht="30" customHeight="1" x14ac:dyDescent="0.6">
      <c r="A183" s="190"/>
      <c r="B183" s="191"/>
      <c r="C183" s="191"/>
      <c r="D183" s="191"/>
      <c r="E183" s="191"/>
      <c r="F183" s="191"/>
      <c r="G183" s="191"/>
      <c r="H183" s="191"/>
      <c r="I183" s="191"/>
      <c r="J183" s="191"/>
    </row>
    <row r="184" spans="1:11" ht="30" customHeight="1" x14ac:dyDescent="0.6">
      <c r="A184" s="190"/>
      <c r="B184" s="191"/>
      <c r="C184" s="191"/>
      <c r="D184" s="191"/>
      <c r="E184" s="191"/>
      <c r="F184" s="191"/>
      <c r="G184" s="191"/>
      <c r="H184" s="191"/>
      <c r="I184" s="191"/>
      <c r="J184" s="191"/>
    </row>
    <row r="185" spans="1:11" ht="84" customHeight="1" x14ac:dyDescent="0.4">
      <c r="A185" s="26"/>
      <c r="B185" s="186"/>
      <c r="C185" s="31"/>
      <c r="E185" s="317"/>
      <c r="F185" s="28"/>
      <c r="G185" s="29"/>
      <c r="H185" s="30"/>
      <c r="I185" s="30"/>
      <c r="J185" s="26"/>
    </row>
    <row r="186" spans="1:11" ht="30" customHeight="1" thickBot="1" x14ac:dyDescent="0.65">
      <c r="A186" s="709"/>
      <c r="B186" s="709"/>
      <c r="C186" s="709"/>
      <c r="D186" s="318"/>
      <c r="E186" s="318"/>
      <c r="F186" s="322"/>
      <c r="G186" s="322"/>
      <c r="H186" s="322"/>
      <c r="I186" s="322"/>
      <c r="J186" s="322"/>
    </row>
    <row r="187" spans="1:11" ht="47.25" customHeight="1" x14ac:dyDescent="0.6">
      <c r="A187" s="705" t="s">
        <v>197</v>
      </c>
      <c r="B187" s="705"/>
      <c r="C187" s="705"/>
      <c r="D187" s="318"/>
      <c r="E187" s="318"/>
      <c r="F187" s="706" t="s">
        <v>199</v>
      </c>
      <c r="G187" s="706"/>
      <c r="H187" s="706"/>
      <c r="I187" s="706"/>
      <c r="J187" s="706"/>
      <c r="K187" s="706"/>
    </row>
    <row r="188" spans="1:11" ht="40.5" customHeight="1" x14ac:dyDescent="0.2">
      <c r="A188" s="707" t="s">
        <v>198</v>
      </c>
      <c r="B188" s="707"/>
      <c r="C188" s="707"/>
      <c r="D188" s="319"/>
      <c r="E188" s="319"/>
      <c r="F188" s="707" t="s">
        <v>200</v>
      </c>
      <c r="G188" s="707"/>
      <c r="H188" s="707"/>
      <c r="I188" s="707"/>
      <c r="J188" s="707"/>
    </row>
    <row r="189" spans="1:11" ht="44.25" x14ac:dyDescent="0.55000000000000004">
      <c r="A189" s="192"/>
      <c r="B189" s="320"/>
      <c r="C189" s="192"/>
      <c r="D189" s="192"/>
      <c r="E189" s="193"/>
      <c r="F189" s="708"/>
      <c r="G189" s="708"/>
      <c r="H189" s="708"/>
      <c r="I189" s="708"/>
      <c r="J189" s="708"/>
    </row>
    <row r="190" spans="1:11" ht="30" x14ac:dyDescent="0.4">
      <c r="A190" s="23"/>
      <c r="B190" s="23"/>
      <c r="C190" s="23"/>
      <c r="D190" s="23"/>
      <c r="E190" s="23"/>
      <c r="F190" s="23"/>
      <c r="G190" s="35"/>
      <c r="H190" s="23"/>
      <c r="I190" s="23"/>
      <c r="J190" s="23"/>
    </row>
    <row r="191" spans="1:11" ht="30" x14ac:dyDescent="0.4">
      <c r="A191" s="23"/>
      <c r="B191" s="23"/>
      <c r="C191" s="23"/>
      <c r="D191" s="23"/>
      <c r="E191" s="23"/>
      <c r="F191" s="23"/>
      <c r="G191" s="35"/>
      <c r="H191" s="23"/>
      <c r="I191" s="23"/>
      <c r="J191" s="23"/>
    </row>
    <row r="192" spans="1:11" ht="30" x14ac:dyDescent="0.4">
      <c r="A192" s="23"/>
      <c r="B192" s="23"/>
      <c r="C192" s="23"/>
      <c r="D192" s="23"/>
      <c r="E192" s="23"/>
      <c r="F192" s="23"/>
      <c r="G192" s="35"/>
      <c r="H192" s="23"/>
      <c r="I192" s="23"/>
      <c r="J192" s="23"/>
    </row>
    <row r="193" spans="1:10" ht="30" x14ac:dyDescent="0.4">
      <c r="A193" s="23"/>
      <c r="B193" s="23"/>
      <c r="C193" s="23"/>
      <c r="D193" s="23"/>
      <c r="E193" s="23"/>
      <c r="F193" s="23"/>
      <c r="G193" s="35"/>
      <c r="H193" s="23"/>
      <c r="I193" s="23"/>
      <c r="J193" s="23"/>
    </row>
    <row r="194" spans="1:10" ht="20.25" x14ac:dyDescent="0.3">
      <c r="A194" s="22"/>
      <c r="B194" s="22"/>
      <c r="C194" s="22"/>
      <c r="D194" s="22"/>
      <c r="E194" s="22"/>
      <c r="F194" s="22"/>
      <c r="G194" s="24"/>
      <c r="H194" s="22"/>
      <c r="I194" s="22"/>
      <c r="J194" s="22"/>
    </row>
    <row r="195" spans="1:10" x14ac:dyDescent="0.2">
      <c r="A195" s="197"/>
      <c r="B195" s="197"/>
      <c r="C195" s="197"/>
      <c r="D195" s="197"/>
      <c r="E195" s="197"/>
      <c r="F195" s="197"/>
      <c r="G195" s="198"/>
      <c r="H195" s="197"/>
      <c r="I195" s="197"/>
      <c r="J195" s="197"/>
    </row>
    <row r="196" spans="1:10" x14ac:dyDescent="0.2">
      <c r="A196" s="197"/>
      <c r="B196" s="197"/>
      <c r="C196" s="197"/>
      <c r="D196" s="197"/>
      <c r="E196" s="197"/>
      <c r="F196" s="197"/>
      <c r="G196" s="198"/>
      <c r="H196" s="197"/>
      <c r="I196" s="197"/>
      <c r="J196" s="197"/>
    </row>
    <row r="197" spans="1:10" x14ac:dyDescent="0.2">
      <c r="A197" s="197"/>
      <c r="B197" s="197"/>
      <c r="C197" s="197"/>
      <c r="D197" s="197"/>
      <c r="E197" s="197"/>
      <c r="F197" s="197"/>
      <c r="G197" s="198"/>
      <c r="H197" s="197"/>
      <c r="I197" s="197"/>
      <c r="J197" s="197"/>
    </row>
    <row r="198" spans="1:10" x14ac:dyDescent="0.2">
      <c r="A198" s="197"/>
      <c r="B198" s="197"/>
      <c r="C198" s="197"/>
      <c r="D198" s="197"/>
      <c r="E198" s="197"/>
      <c r="F198" s="197"/>
      <c r="G198" s="198"/>
      <c r="H198" s="197"/>
      <c r="I198" s="197"/>
      <c r="J198" s="197"/>
    </row>
    <row r="199" spans="1:10" x14ac:dyDescent="0.2">
      <c r="A199" s="197"/>
      <c r="B199" s="197"/>
      <c r="C199" s="197"/>
      <c r="D199" s="197"/>
      <c r="E199" s="197"/>
      <c r="F199" s="197"/>
      <c r="G199" s="198"/>
      <c r="H199" s="197"/>
      <c r="I199" s="197"/>
      <c r="J199" s="197"/>
    </row>
    <row r="200" spans="1:10" x14ac:dyDescent="0.2">
      <c r="A200" s="197"/>
      <c r="B200" s="197"/>
      <c r="C200" s="197"/>
      <c r="D200" s="197"/>
      <c r="E200" s="197"/>
      <c r="F200" s="197"/>
      <c r="G200" s="198"/>
      <c r="H200" s="197"/>
      <c r="I200" s="197"/>
      <c r="J200" s="197"/>
    </row>
    <row r="201" spans="1:10" x14ac:dyDescent="0.2">
      <c r="A201" s="197"/>
      <c r="B201" s="197"/>
      <c r="C201" s="197"/>
      <c r="D201" s="197"/>
      <c r="E201" s="197"/>
      <c r="F201" s="197"/>
      <c r="G201" s="198"/>
      <c r="H201" s="197"/>
      <c r="I201" s="197"/>
      <c r="J201" s="197"/>
    </row>
    <row r="202" spans="1:10" x14ac:dyDescent="0.2">
      <c r="A202" s="197"/>
      <c r="B202" s="197"/>
      <c r="C202" s="197"/>
      <c r="D202" s="197"/>
      <c r="E202" s="197"/>
      <c r="F202" s="197"/>
      <c r="G202" s="198"/>
      <c r="H202" s="197"/>
      <c r="I202" s="197"/>
      <c r="J202" s="197"/>
    </row>
    <row r="203" spans="1:10" x14ac:dyDescent="0.2">
      <c r="A203" s="197"/>
      <c r="B203" s="197"/>
      <c r="C203" s="197"/>
      <c r="D203" s="197"/>
      <c r="E203" s="197"/>
      <c r="F203" s="197"/>
      <c r="G203" s="198"/>
      <c r="H203" s="197"/>
      <c r="I203" s="197"/>
      <c r="J203" s="197"/>
    </row>
    <row r="204" spans="1:10" x14ac:dyDescent="0.2">
      <c r="A204" s="197"/>
      <c r="B204" s="197"/>
      <c r="C204" s="197"/>
      <c r="D204" s="197"/>
      <c r="E204" s="197"/>
      <c r="F204" s="197"/>
      <c r="G204" s="198"/>
      <c r="H204" s="197"/>
      <c r="I204" s="197"/>
      <c r="J204" s="197"/>
    </row>
    <row r="205" spans="1:10" x14ac:dyDescent="0.2">
      <c r="A205" s="197"/>
      <c r="B205" s="197"/>
      <c r="C205" s="197"/>
      <c r="D205" s="197"/>
      <c r="E205" s="197"/>
      <c r="F205" s="197"/>
      <c r="G205" s="198"/>
      <c r="H205" s="197"/>
      <c r="I205" s="197"/>
      <c r="J205" s="197"/>
    </row>
    <row r="206" spans="1:10" x14ac:dyDescent="0.2">
      <c r="A206" s="197"/>
      <c r="B206" s="197"/>
      <c r="C206" s="197"/>
      <c r="D206" s="197"/>
      <c r="E206" s="197"/>
      <c r="F206" s="197"/>
      <c r="G206" s="198"/>
      <c r="H206" s="197"/>
      <c r="I206" s="197"/>
      <c r="J206" s="197"/>
    </row>
    <row r="207" spans="1:10" x14ac:dyDescent="0.2">
      <c r="A207" s="197"/>
      <c r="B207" s="197"/>
      <c r="C207" s="197"/>
      <c r="D207" s="197"/>
      <c r="E207" s="197"/>
      <c r="F207" s="197"/>
      <c r="G207" s="198"/>
      <c r="H207" s="197"/>
      <c r="I207" s="197"/>
      <c r="J207" s="197"/>
    </row>
    <row r="208" spans="1:10" x14ac:dyDescent="0.2">
      <c r="A208" s="197"/>
      <c r="B208" s="197"/>
      <c r="C208" s="197"/>
      <c r="D208" s="197"/>
      <c r="E208" s="197"/>
      <c r="F208" s="197"/>
      <c r="G208" s="198"/>
      <c r="H208" s="197"/>
      <c r="I208" s="197"/>
      <c r="J208" s="197"/>
    </row>
    <row r="209" spans="1:10" x14ac:dyDescent="0.2">
      <c r="A209" s="197"/>
      <c r="B209" s="197"/>
      <c r="C209" s="197"/>
      <c r="D209" s="197"/>
      <c r="E209" s="197"/>
      <c r="F209" s="197"/>
      <c r="G209" s="198"/>
      <c r="H209" s="197"/>
      <c r="I209" s="197"/>
      <c r="J209" s="197"/>
    </row>
    <row r="210" spans="1:10" x14ac:dyDescent="0.2">
      <c r="A210" s="197"/>
      <c r="B210" s="197"/>
      <c r="C210" s="197"/>
      <c r="D210" s="197"/>
      <c r="E210" s="197"/>
      <c r="F210" s="197"/>
      <c r="G210" s="198"/>
      <c r="H210" s="197"/>
      <c r="I210" s="197"/>
      <c r="J210" s="197"/>
    </row>
  </sheetData>
  <mergeCells count="23">
    <mergeCell ref="C23:F23"/>
    <mergeCell ref="C15:F15"/>
    <mergeCell ref="E16:F17"/>
    <mergeCell ref="C18:J18"/>
    <mergeCell ref="C19:J19"/>
    <mergeCell ref="C22:F22"/>
    <mergeCell ref="A186:C186"/>
    <mergeCell ref="C59:F59"/>
    <mergeCell ref="A68:J68"/>
    <mergeCell ref="A69:J69"/>
    <mergeCell ref="A110:J110"/>
    <mergeCell ref="A113:J113"/>
    <mergeCell ref="B121:I121"/>
    <mergeCell ref="B122:I122"/>
    <mergeCell ref="A157:J157"/>
    <mergeCell ref="B159:I159"/>
    <mergeCell ref="B160:I160"/>
    <mergeCell ref="A176:J176"/>
    <mergeCell ref="A187:C187"/>
    <mergeCell ref="F187:K187"/>
    <mergeCell ref="A188:C188"/>
    <mergeCell ref="F188:J188"/>
    <mergeCell ref="F189:J189"/>
  </mergeCells>
  <pageMargins left="0.70866141732283472" right="0.70866141732283472" top="0.74803149606299213" bottom="0.74803149606299213" header="0.31496062992125984" footer="0.31496062992125984"/>
  <pageSetup scale="20" orientation="portrait" r:id="rId1"/>
  <rowBreaks count="3" manualBreakCount="3">
    <brk id="54" max="9" man="1"/>
    <brk id="99" max="9" man="1"/>
    <brk id="14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135"/>
  <sheetViews>
    <sheetView zoomScale="40" zoomScaleNormal="40" zoomScaleSheetLayoutView="29" workbookViewId="0">
      <selection activeCell="E111" sqref="D111:E111"/>
    </sheetView>
  </sheetViews>
  <sheetFormatPr baseColWidth="10" defaultRowHeight="25.5" outlineLevelCol="1" x14ac:dyDescent="0.35"/>
  <cols>
    <col min="1" max="2" width="50.85546875" customWidth="1" outlineLevel="1"/>
    <col min="3" max="3" width="61" customWidth="1"/>
    <col min="4" max="4" width="118.42578125" style="408" customWidth="1"/>
    <col min="5" max="5" width="45.42578125" style="360" customWidth="1"/>
    <col min="6" max="6" width="46.28515625" style="12" hidden="1" customWidth="1"/>
    <col min="7" max="7" width="38.140625" hidden="1" customWidth="1"/>
    <col min="8" max="8" width="45.28515625" hidden="1" customWidth="1" outlineLevel="1"/>
    <col min="9" max="10" width="38.140625" hidden="1" customWidth="1" outlineLevel="1"/>
    <col min="11" max="11" width="51.42578125" style="382" customWidth="1" collapsed="1"/>
    <col min="12" max="12" width="59.28515625" style="419" customWidth="1"/>
  </cols>
  <sheetData>
    <row r="5" spans="1:12" ht="75" customHeight="1" x14ac:dyDescent="0.35">
      <c r="A5" s="710" t="s">
        <v>206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  <c r="L5" s="418"/>
    </row>
    <row r="6" spans="1:12" ht="62.25" customHeight="1" thickBot="1" x14ac:dyDescent="0.4">
      <c r="A6" s="715" t="s">
        <v>256</v>
      </c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418"/>
    </row>
    <row r="7" spans="1:12" s="73" customFormat="1" ht="146.25" customHeight="1" x14ac:dyDescent="0.55000000000000004">
      <c r="A7" s="327" t="s">
        <v>49</v>
      </c>
      <c r="B7" s="328" t="s">
        <v>48</v>
      </c>
      <c r="C7" s="329" t="s">
        <v>50</v>
      </c>
      <c r="D7" s="384" t="s">
        <v>51</v>
      </c>
      <c r="E7" s="346" t="s">
        <v>21</v>
      </c>
      <c r="F7" s="330"/>
      <c r="G7" s="331" t="s">
        <v>52</v>
      </c>
      <c r="H7" s="373" t="s">
        <v>296</v>
      </c>
      <c r="I7" s="372" t="s">
        <v>293</v>
      </c>
      <c r="J7" s="374" t="s">
        <v>294</v>
      </c>
      <c r="K7" s="376" t="s">
        <v>336</v>
      </c>
      <c r="L7" s="419"/>
    </row>
    <row r="8" spans="1:12" ht="114" customHeight="1" x14ac:dyDescent="0.55000000000000004">
      <c r="A8" s="206">
        <v>43932</v>
      </c>
      <c r="B8" s="206">
        <v>43932</v>
      </c>
      <c r="C8" s="212" t="s">
        <v>291</v>
      </c>
      <c r="D8" s="385" t="s">
        <v>211</v>
      </c>
      <c r="E8" s="353">
        <v>16450</v>
      </c>
      <c r="F8" s="333"/>
      <c r="G8" s="334"/>
      <c r="H8" s="361">
        <v>3</v>
      </c>
      <c r="I8" s="368"/>
      <c r="J8" s="334"/>
      <c r="K8" s="377">
        <v>3</v>
      </c>
    </row>
    <row r="9" spans="1:12" ht="98.25" customHeight="1" x14ac:dyDescent="0.35">
      <c r="A9" s="206" t="s">
        <v>237</v>
      </c>
      <c r="B9" s="323" t="s">
        <v>237</v>
      </c>
      <c r="C9" s="324" t="s">
        <v>261</v>
      </c>
      <c r="D9" s="386" t="s">
        <v>262</v>
      </c>
      <c r="E9" s="350">
        <v>1522.2</v>
      </c>
      <c r="F9" s="335"/>
      <c r="G9" s="336"/>
      <c r="H9" s="361">
        <v>3</v>
      </c>
      <c r="I9" s="365"/>
      <c r="J9" s="336"/>
      <c r="K9" s="377">
        <f t="shared" ref="K9:K15" si="0">+H9+I9-J9</f>
        <v>3</v>
      </c>
    </row>
    <row r="10" spans="1:12" ht="80.099999999999994" customHeight="1" x14ac:dyDescent="0.35">
      <c r="A10" s="206" t="s">
        <v>237</v>
      </c>
      <c r="B10" s="206" t="s">
        <v>237</v>
      </c>
      <c r="C10" s="212" t="s">
        <v>95</v>
      </c>
      <c r="D10" s="387" t="s">
        <v>325</v>
      </c>
      <c r="E10" s="349">
        <v>1770</v>
      </c>
      <c r="F10" s="333">
        <v>10</v>
      </c>
      <c r="G10" s="334">
        <v>1</v>
      </c>
      <c r="H10" s="361">
        <v>50</v>
      </c>
      <c r="I10" s="361"/>
      <c r="J10" s="334"/>
      <c r="K10" s="377">
        <f t="shared" si="0"/>
        <v>50</v>
      </c>
    </row>
    <row r="11" spans="1:12" ht="80.099999999999994" customHeight="1" x14ac:dyDescent="0.35">
      <c r="A11" s="206">
        <v>43748</v>
      </c>
      <c r="B11" s="206">
        <v>43748</v>
      </c>
      <c r="C11" s="100" t="s">
        <v>87</v>
      </c>
      <c r="D11" s="388" t="s">
        <v>326</v>
      </c>
      <c r="E11" s="347">
        <v>5880</v>
      </c>
      <c r="F11" s="179">
        <v>5</v>
      </c>
      <c r="G11" s="332">
        <v>5</v>
      </c>
      <c r="H11" s="361">
        <v>1</v>
      </c>
      <c r="I11" s="361"/>
      <c r="J11" s="332"/>
      <c r="K11" s="377">
        <f t="shared" si="0"/>
        <v>1</v>
      </c>
    </row>
    <row r="12" spans="1:12" ht="79.5" customHeight="1" x14ac:dyDescent="0.35">
      <c r="A12" s="206" t="s">
        <v>237</v>
      </c>
      <c r="B12" s="323" t="s">
        <v>237</v>
      </c>
      <c r="C12" s="324" t="s">
        <v>267</v>
      </c>
      <c r="D12" s="388" t="s">
        <v>268</v>
      </c>
      <c r="E12" s="350">
        <v>4307</v>
      </c>
      <c r="F12" s="335"/>
      <c r="G12" s="336"/>
      <c r="H12" s="361">
        <v>10</v>
      </c>
      <c r="I12" s="365"/>
      <c r="J12" s="336"/>
      <c r="K12" s="377">
        <f t="shared" si="0"/>
        <v>10</v>
      </c>
    </row>
    <row r="13" spans="1:12" ht="90.75" customHeight="1" x14ac:dyDescent="0.55000000000000004">
      <c r="A13" s="206" t="s">
        <v>237</v>
      </c>
      <c r="B13" s="323" t="s">
        <v>236</v>
      </c>
      <c r="C13" s="324" t="s">
        <v>162</v>
      </c>
      <c r="D13" s="389" t="s">
        <v>141</v>
      </c>
      <c r="E13" s="354">
        <v>413</v>
      </c>
      <c r="F13" s="335"/>
      <c r="G13" s="336"/>
      <c r="H13" s="361">
        <v>1</v>
      </c>
      <c r="I13" s="367"/>
      <c r="J13" s="336"/>
      <c r="K13" s="377">
        <f t="shared" si="0"/>
        <v>1</v>
      </c>
    </row>
    <row r="14" spans="1:12" ht="80.099999999999994" customHeight="1" x14ac:dyDescent="0.35">
      <c r="A14" s="206" t="s">
        <v>237</v>
      </c>
      <c r="B14" s="206">
        <v>43748</v>
      </c>
      <c r="C14" s="212" t="s">
        <v>109</v>
      </c>
      <c r="D14" s="387" t="s">
        <v>229</v>
      </c>
      <c r="E14" s="349">
        <v>871.9</v>
      </c>
      <c r="F14" s="333">
        <v>5</v>
      </c>
      <c r="G14" s="334">
        <v>0</v>
      </c>
      <c r="H14" s="361">
        <v>5</v>
      </c>
      <c r="I14" s="364"/>
      <c r="J14" s="334"/>
      <c r="K14" s="377">
        <f t="shared" si="0"/>
        <v>5</v>
      </c>
    </row>
    <row r="15" spans="1:12" ht="90.75" customHeight="1" x14ac:dyDescent="0.35">
      <c r="A15" s="206" t="s">
        <v>237</v>
      </c>
      <c r="B15" s="206" t="s">
        <v>237</v>
      </c>
      <c r="C15" s="212" t="s">
        <v>96</v>
      </c>
      <c r="D15" s="390" t="s">
        <v>324</v>
      </c>
      <c r="E15" s="349">
        <v>1947</v>
      </c>
      <c r="F15" s="333">
        <v>300</v>
      </c>
      <c r="G15" s="334">
        <v>50</v>
      </c>
      <c r="H15" s="361">
        <v>50</v>
      </c>
      <c r="I15" s="361"/>
      <c r="J15" s="334"/>
      <c r="K15" s="377">
        <f t="shared" si="0"/>
        <v>50</v>
      </c>
    </row>
    <row r="16" spans="1:12" ht="80.099999999999994" customHeight="1" x14ac:dyDescent="0.55000000000000004">
      <c r="A16" s="206">
        <v>43748</v>
      </c>
      <c r="B16" s="206">
        <v>43748</v>
      </c>
      <c r="C16" s="212" t="s">
        <v>152</v>
      </c>
      <c r="D16" s="385" t="s">
        <v>258</v>
      </c>
      <c r="E16" s="353">
        <v>3534.1</v>
      </c>
      <c r="F16" s="333">
        <v>20</v>
      </c>
      <c r="G16" s="334">
        <v>0</v>
      </c>
      <c r="H16" s="361">
        <v>2</v>
      </c>
      <c r="I16" s="368"/>
      <c r="J16" s="334"/>
      <c r="K16" s="377">
        <v>2</v>
      </c>
    </row>
    <row r="17" spans="1:12" ht="80.099999999999994" customHeight="1" x14ac:dyDescent="0.55000000000000004">
      <c r="A17" s="206">
        <v>43748</v>
      </c>
      <c r="B17" s="206">
        <v>43748</v>
      </c>
      <c r="C17" s="212" t="s">
        <v>153</v>
      </c>
      <c r="D17" s="385" t="s">
        <v>257</v>
      </c>
      <c r="E17" s="353">
        <v>890</v>
      </c>
      <c r="F17" s="333">
        <v>20</v>
      </c>
      <c r="G17" s="334">
        <v>0</v>
      </c>
      <c r="H17" s="361">
        <v>5</v>
      </c>
      <c r="I17" s="368"/>
      <c r="J17" s="334"/>
      <c r="K17" s="377">
        <v>5</v>
      </c>
    </row>
    <row r="18" spans="1:12" ht="91.5" customHeight="1" x14ac:dyDescent="0.55000000000000004">
      <c r="A18" s="206" t="s">
        <v>237</v>
      </c>
      <c r="B18" s="323" t="s">
        <v>236</v>
      </c>
      <c r="C18" s="324" t="s">
        <v>163</v>
      </c>
      <c r="D18" s="389" t="s">
        <v>241</v>
      </c>
      <c r="E18" s="354">
        <v>413</v>
      </c>
      <c r="F18" s="335"/>
      <c r="G18" s="336"/>
      <c r="H18" s="361">
        <v>1</v>
      </c>
      <c r="I18" s="367"/>
      <c r="J18" s="336"/>
      <c r="K18" s="377">
        <f>+H18+I18-J18</f>
        <v>1</v>
      </c>
    </row>
    <row r="19" spans="1:12" ht="102" customHeight="1" x14ac:dyDescent="0.55000000000000004">
      <c r="A19" s="206" t="s">
        <v>237</v>
      </c>
      <c r="B19" s="323" t="s">
        <v>236</v>
      </c>
      <c r="C19" s="324" t="s">
        <v>164</v>
      </c>
      <c r="D19" s="389" t="s">
        <v>240</v>
      </c>
      <c r="E19" s="354">
        <v>413</v>
      </c>
      <c r="F19" s="335"/>
      <c r="G19" s="336"/>
      <c r="H19" s="361">
        <v>1</v>
      </c>
      <c r="I19" s="367"/>
      <c r="J19" s="336"/>
      <c r="K19" s="377">
        <f>+H19+I19-J19</f>
        <v>1</v>
      </c>
    </row>
    <row r="20" spans="1:12" ht="93" customHeight="1" x14ac:dyDescent="0.55000000000000004">
      <c r="A20" s="323" t="s">
        <v>236</v>
      </c>
      <c r="B20" s="323" t="s">
        <v>236</v>
      </c>
      <c r="C20" s="324" t="s">
        <v>159</v>
      </c>
      <c r="D20" s="389" t="s">
        <v>239</v>
      </c>
      <c r="E20" s="354">
        <v>413</v>
      </c>
      <c r="F20" s="335"/>
      <c r="G20" s="336"/>
      <c r="H20" s="361">
        <v>1</v>
      </c>
      <c r="I20" s="367"/>
      <c r="J20" s="336"/>
      <c r="K20" s="377">
        <f>+H20+I20-J20</f>
        <v>1</v>
      </c>
    </row>
    <row r="21" spans="1:12" s="341" customFormat="1" ht="80.099999999999994" customHeight="1" x14ac:dyDescent="0.55000000000000004">
      <c r="A21" s="337" t="s">
        <v>237</v>
      </c>
      <c r="B21" s="337" t="s">
        <v>237</v>
      </c>
      <c r="C21" s="342" t="s">
        <v>252</v>
      </c>
      <c r="D21" s="391" t="s">
        <v>253</v>
      </c>
      <c r="E21" s="355">
        <v>3422</v>
      </c>
      <c r="F21" s="343"/>
      <c r="G21" s="344"/>
      <c r="H21" s="361">
        <v>1</v>
      </c>
      <c r="I21" s="369"/>
      <c r="J21" s="344"/>
      <c r="K21" s="377">
        <v>1</v>
      </c>
      <c r="L21" s="420"/>
    </row>
    <row r="22" spans="1:12" s="341" customFormat="1" ht="80.099999999999994" customHeight="1" x14ac:dyDescent="0.55000000000000004">
      <c r="A22" s="337" t="s">
        <v>237</v>
      </c>
      <c r="B22" s="337" t="s">
        <v>237</v>
      </c>
      <c r="C22" s="342" t="s">
        <v>250</v>
      </c>
      <c r="D22" s="391" t="s">
        <v>251</v>
      </c>
      <c r="E22" s="355">
        <v>3422</v>
      </c>
      <c r="F22" s="343"/>
      <c r="G22" s="344"/>
      <c r="H22" s="361">
        <v>1</v>
      </c>
      <c r="I22" s="369"/>
      <c r="J22" s="344"/>
      <c r="K22" s="377">
        <v>1</v>
      </c>
      <c r="L22" s="420"/>
    </row>
    <row r="23" spans="1:12" ht="80.099999999999994" customHeight="1" x14ac:dyDescent="0.35">
      <c r="A23" s="206" t="s">
        <v>188</v>
      </c>
      <c r="B23" s="206" t="s">
        <v>188</v>
      </c>
      <c r="C23" s="212" t="s">
        <v>112</v>
      </c>
      <c r="D23" s="390" t="s">
        <v>225</v>
      </c>
      <c r="E23" s="349">
        <v>25402.55</v>
      </c>
      <c r="F23" s="333">
        <v>0</v>
      </c>
      <c r="G23" s="334">
        <v>0</v>
      </c>
      <c r="H23" s="361">
        <v>2</v>
      </c>
      <c r="I23" s="364"/>
      <c r="J23" s="334"/>
      <c r="K23" s="377">
        <f>+H23+I23-J23</f>
        <v>2</v>
      </c>
    </row>
    <row r="24" spans="1:12" ht="80.099999999999994" customHeight="1" x14ac:dyDescent="0.35">
      <c r="A24" s="323" t="s">
        <v>188</v>
      </c>
      <c r="B24" s="323" t="s">
        <v>188</v>
      </c>
      <c r="C24" s="324" t="s">
        <v>116</v>
      </c>
      <c r="D24" s="392" t="s">
        <v>228</v>
      </c>
      <c r="E24" s="350">
        <v>7891.5300000000007</v>
      </c>
      <c r="F24" s="335">
        <v>1</v>
      </c>
      <c r="G24" s="336">
        <v>0</v>
      </c>
      <c r="H24" s="361">
        <v>3</v>
      </c>
      <c r="I24" s="365"/>
      <c r="J24" s="336"/>
      <c r="K24" s="377">
        <f>+H24+I24-J24</f>
        <v>3</v>
      </c>
    </row>
    <row r="25" spans="1:12" ht="94.5" customHeight="1" x14ac:dyDescent="0.35">
      <c r="A25" s="206" t="s">
        <v>237</v>
      </c>
      <c r="B25" s="206" t="s">
        <v>237</v>
      </c>
      <c r="C25" s="212">
        <v>-582</v>
      </c>
      <c r="D25" s="390" t="s">
        <v>219</v>
      </c>
      <c r="E25" s="349">
        <v>22839</v>
      </c>
      <c r="F25" s="333">
        <v>1</v>
      </c>
      <c r="G25" s="334">
        <v>2</v>
      </c>
      <c r="H25" s="361">
        <v>2</v>
      </c>
      <c r="I25" s="364"/>
      <c r="J25" s="334"/>
      <c r="K25" s="377">
        <f>+H25+I25-J25</f>
        <v>2</v>
      </c>
    </row>
    <row r="26" spans="1:12" ht="85.5" customHeight="1" x14ac:dyDescent="0.35">
      <c r="A26" s="206" t="s">
        <v>237</v>
      </c>
      <c r="B26" s="206" t="s">
        <v>237</v>
      </c>
      <c r="C26" s="324" t="s">
        <v>114</v>
      </c>
      <c r="D26" s="392" t="s">
        <v>226</v>
      </c>
      <c r="E26" s="350">
        <v>10135.6</v>
      </c>
      <c r="F26" s="335">
        <v>3</v>
      </c>
      <c r="G26" s="336">
        <v>0</v>
      </c>
      <c r="H26" s="361">
        <v>4</v>
      </c>
      <c r="I26" s="365"/>
      <c r="J26" s="336"/>
      <c r="K26" s="377">
        <f>+H26+I26-J26</f>
        <v>4</v>
      </c>
    </row>
    <row r="27" spans="1:12" ht="80.099999999999994" customHeight="1" x14ac:dyDescent="0.35">
      <c r="A27" s="206" t="s">
        <v>237</v>
      </c>
      <c r="B27" s="206" t="s">
        <v>236</v>
      </c>
      <c r="C27" s="212" t="s">
        <v>113</v>
      </c>
      <c r="D27" s="390" t="s">
        <v>227</v>
      </c>
      <c r="E27" s="349">
        <v>3422</v>
      </c>
      <c r="F27" s="333">
        <v>1</v>
      </c>
      <c r="G27" s="334">
        <v>0</v>
      </c>
      <c r="H27" s="361">
        <v>1</v>
      </c>
      <c r="I27" s="364"/>
      <c r="J27" s="334"/>
      <c r="K27" s="377">
        <f>+H27+I27-J27</f>
        <v>1</v>
      </c>
    </row>
    <row r="28" spans="1:12" s="325" customFormat="1" ht="72" customHeight="1" x14ac:dyDescent="0.55000000000000004">
      <c r="A28" s="206" t="s">
        <v>237</v>
      </c>
      <c r="B28" s="337" t="s">
        <v>237</v>
      </c>
      <c r="C28" s="342" t="s">
        <v>254</v>
      </c>
      <c r="D28" s="391" t="s">
        <v>255</v>
      </c>
      <c r="E28" s="355">
        <v>5310</v>
      </c>
      <c r="F28" s="343"/>
      <c r="G28" s="344"/>
      <c r="H28" s="361">
        <v>1</v>
      </c>
      <c r="I28" s="369"/>
      <c r="J28" s="344"/>
      <c r="K28" s="377">
        <v>1</v>
      </c>
      <c r="L28" s="421"/>
    </row>
    <row r="29" spans="1:12" s="325" customFormat="1" ht="90.75" customHeight="1" x14ac:dyDescent="0.35">
      <c r="A29" s="206" t="s">
        <v>237</v>
      </c>
      <c r="B29" s="206" t="s">
        <v>188</v>
      </c>
      <c r="C29" s="212" t="s">
        <v>117</v>
      </c>
      <c r="D29" s="390" t="s">
        <v>323</v>
      </c>
      <c r="E29" s="349">
        <v>42677.96</v>
      </c>
      <c r="F29" s="333">
        <v>3</v>
      </c>
      <c r="G29" s="334">
        <v>0</v>
      </c>
      <c r="H29" s="361">
        <v>3</v>
      </c>
      <c r="I29" s="364"/>
      <c r="J29" s="334"/>
      <c r="K29" s="377">
        <f t="shared" ref="K29:K43" si="1">+H29+I29-J29</f>
        <v>3</v>
      </c>
      <c r="L29" s="421"/>
    </row>
    <row r="30" spans="1:12" s="341" customFormat="1" ht="87" customHeight="1" x14ac:dyDescent="0.35">
      <c r="A30" s="337">
        <v>43748</v>
      </c>
      <c r="B30" s="337">
        <v>43748</v>
      </c>
      <c r="C30" s="338" t="s">
        <v>81</v>
      </c>
      <c r="D30" s="394" t="s">
        <v>322</v>
      </c>
      <c r="E30" s="348">
        <v>407</v>
      </c>
      <c r="F30" s="339">
        <v>15</v>
      </c>
      <c r="G30" s="340">
        <v>40</v>
      </c>
      <c r="H30" s="362">
        <v>24</v>
      </c>
      <c r="I30" s="362"/>
      <c r="J30" s="340"/>
      <c r="K30" s="423">
        <f t="shared" si="1"/>
        <v>24</v>
      </c>
      <c r="L30" s="420"/>
    </row>
    <row r="31" spans="1:12" s="341" customFormat="1" ht="80.099999999999994" customHeight="1" x14ac:dyDescent="0.35">
      <c r="A31" s="337">
        <v>43748</v>
      </c>
      <c r="B31" s="337">
        <v>43748</v>
      </c>
      <c r="C31" s="338" t="s">
        <v>82</v>
      </c>
      <c r="D31" s="424" t="s">
        <v>298</v>
      </c>
      <c r="E31" s="348">
        <f>34*9</f>
        <v>306</v>
      </c>
      <c r="F31" s="339">
        <v>50</v>
      </c>
      <c r="G31" s="340">
        <v>20</v>
      </c>
      <c r="H31" s="362">
        <v>9</v>
      </c>
      <c r="I31" s="362"/>
      <c r="J31" s="340"/>
      <c r="K31" s="423">
        <f t="shared" si="1"/>
        <v>9</v>
      </c>
      <c r="L31" s="420"/>
    </row>
    <row r="32" spans="1:12" s="341" customFormat="1" ht="80.099999999999994" customHeight="1" x14ac:dyDescent="0.35">
      <c r="A32" s="337">
        <v>43748</v>
      </c>
      <c r="B32" s="337">
        <v>43748</v>
      </c>
      <c r="C32" s="338" t="s">
        <v>83</v>
      </c>
      <c r="D32" s="424" t="s">
        <v>299</v>
      </c>
      <c r="E32" s="348">
        <f>25*K32</f>
        <v>1700</v>
      </c>
      <c r="F32" s="339">
        <v>300</v>
      </c>
      <c r="G32" s="340">
        <v>180</v>
      </c>
      <c r="H32" s="362">
        <v>68</v>
      </c>
      <c r="I32" s="362"/>
      <c r="J32" s="340"/>
      <c r="K32" s="423">
        <f t="shared" si="1"/>
        <v>68</v>
      </c>
      <c r="L32" s="420"/>
    </row>
    <row r="33" spans="1:12" s="341" customFormat="1" ht="79.5" customHeight="1" x14ac:dyDescent="0.35">
      <c r="A33" s="337">
        <v>43748</v>
      </c>
      <c r="B33" s="337">
        <v>43748</v>
      </c>
      <c r="C33" s="338" t="s">
        <v>83</v>
      </c>
      <c r="D33" s="424" t="s">
        <v>300</v>
      </c>
      <c r="E33" s="348">
        <f>35*K33</f>
        <v>1610</v>
      </c>
      <c r="F33" s="339">
        <v>100</v>
      </c>
      <c r="G33" s="340">
        <v>10</v>
      </c>
      <c r="H33" s="362">
        <v>46</v>
      </c>
      <c r="I33" s="362"/>
      <c r="J33" s="340"/>
      <c r="K33" s="423">
        <f t="shared" si="1"/>
        <v>46</v>
      </c>
      <c r="L33" s="420"/>
    </row>
    <row r="34" spans="1:12" s="341" customFormat="1" ht="80.099999999999994" customHeight="1" x14ac:dyDescent="0.35">
      <c r="A34" s="337" t="s">
        <v>237</v>
      </c>
      <c r="B34" s="337" t="s">
        <v>237</v>
      </c>
      <c r="C34" s="338" t="s">
        <v>276</v>
      </c>
      <c r="D34" s="424" t="s">
        <v>301</v>
      </c>
      <c r="E34" s="348">
        <v>66.08</v>
      </c>
      <c r="F34" s="339"/>
      <c r="G34" s="340"/>
      <c r="H34" s="362">
        <v>2</v>
      </c>
      <c r="I34" s="362"/>
      <c r="J34" s="340"/>
      <c r="K34" s="423">
        <f t="shared" si="1"/>
        <v>2</v>
      </c>
      <c r="L34" s="420"/>
    </row>
    <row r="35" spans="1:12" s="341" customFormat="1" ht="80.099999999999994" customHeight="1" x14ac:dyDescent="0.35">
      <c r="A35" s="337">
        <v>43748</v>
      </c>
      <c r="B35" s="337" t="s">
        <v>237</v>
      </c>
      <c r="C35" s="338" t="s">
        <v>278</v>
      </c>
      <c r="D35" s="424" t="s">
        <v>302</v>
      </c>
      <c r="E35" s="348">
        <v>89.68</v>
      </c>
      <c r="F35" s="339"/>
      <c r="G35" s="340"/>
      <c r="H35" s="362">
        <v>2</v>
      </c>
      <c r="I35" s="362"/>
      <c r="J35" s="340"/>
      <c r="K35" s="423">
        <f t="shared" si="1"/>
        <v>2</v>
      </c>
      <c r="L35" s="420"/>
    </row>
    <row r="36" spans="1:12" s="341" customFormat="1" ht="80.099999999999994" customHeight="1" x14ac:dyDescent="0.35">
      <c r="A36" s="337">
        <v>43748</v>
      </c>
      <c r="B36" s="337" t="s">
        <v>237</v>
      </c>
      <c r="C36" s="338" t="s">
        <v>277</v>
      </c>
      <c r="D36" s="424" t="s">
        <v>303</v>
      </c>
      <c r="E36" s="348">
        <v>207.68</v>
      </c>
      <c r="F36" s="339"/>
      <c r="G36" s="340"/>
      <c r="H36" s="362">
        <v>2</v>
      </c>
      <c r="I36" s="362"/>
      <c r="J36" s="340"/>
      <c r="K36" s="423">
        <f t="shared" si="1"/>
        <v>2</v>
      </c>
      <c r="L36" s="420"/>
    </row>
    <row r="37" spans="1:12" s="425" customFormat="1" ht="80.099999999999994" customHeight="1" x14ac:dyDescent="0.4">
      <c r="A37" s="337" t="s">
        <v>328</v>
      </c>
      <c r="B37" s="337" t="s">
        <v>237</v>
      </c>
      <c r="C37" s="338" t="s">
        <v>85</v>
      </c>
      <c r="D37" s="424" t="s">
        <v>321</v>
      </c>
      <c r="E37" s="348">
        <v>2061.6999999999998</v>
      </c>
      <c r="F37" s="339">
        <v>40</v>
      </c>
      <c r="G37" s="340">
        <v>20</v>
      </c>
      <c r="H37" s="362">
        <v>60</v>
      </c>
      <c r="I37" s="362"/>
      <c r="J37" s="340"/>
      <c r="K37" s="423">
        <f t="shared" si="1"/>
        <v>60</v>
      </c>
      <c r="L37" s="420"/>
    </row>
    <row r="38" spans="1:12" s="325" customFormat="1" ht="93.75" customHeight="1" x14ac:dyDescent="0.35">
      <c r="A38" s="323">
        <v>43748</v>
      </c>
      <c r="B38" s="206" t="s">
        <v>78</v>
      </c>
      <c r="C38" s="100" t="s">
        <v>89</v>
      </c>
      <c r="D38" s="388" t="s">
        <v>3</v>
      </c>
      <c r="E38" s="347">
        <v>840</v>
      </c>
      <c r="F38" s="179">
        <v>100</v>
      </c>
      <c r="G38" s="332">
        <v>0</v>
      </c>
      <c r="H38" s="361">
        <v>50</v>
      </c>
      <c r="I38" s="361"/>
      <c r="J38" s="332"/>
      <c r="K38" s="377">
        <f t="shared" si="1"/>
        <v>50</v>
      </c>
      <c r="L38" s="421"/>
    </row>
    <row r="39" spans="1:12" s="325" customFormat="1" ht="100.5" customHeight="1" x14ac:dyDescent="0.35">
      <c r="A39" s="323" t="s">
        <v>237</v>
      </c>
      <c r="B39" s="206" t="s">
        <v>237</v>
      </c>
      <c r="C39" s="324" t="s">
        <v>292</v>
      </c>
      <c r="D39" s="392" t="s">
        <v>320</v>
      </c>
      <c r="E39" s="350">
        <v>2346</v>
      </c>
      <c r="F39" s="335"/>
      <c r="G39" s="336"/>
      <c r="H39" s="361">
        <v>10</v>
      </c>
      <c r="I39" s="363"/>
      <c r="J39" s="336"/>
      <c r="K39" s="377">
        <f t="shared" si="1"/>
        <v>10</v>
      </c>
      <c r="L39" s="421"/>
    </row>
    <row r="40" spans="1:12" s="325" customFormat="1" ht="89.25" customHeight="1" x14ac:dyDescent="0.35">
      <c r="A40" s="323" t="s">
        <v>237</v>
      </c>
      <c r="B40" s="323" t="s">
        <v>237</v>
      </c>
      <c r="C40" s="324" t="s">
        <v>265</v>
      </c>
      <c r="D40" s="392" t="s">
        <v>266</v>
      </c>
      <c r="E40" s="350">
        <v>2714</v>
      </c>
      <c r="F40" s="335"/>
      <c r="G40" s="336"/>
      <c r="H40" s="361">
        <v>2</v>
      </c>
      <c r="I40" s="365"/>
      <c r="J40" s="336"/>
      <c r="K40" s="377">
        <f t="shared" si="1"/>
        <v>2</v>
      </c>
      <c r="L40" s="421"/>
    </row>
    <row r="41" spans="1:12" s="325" customFormat="1" ht="79.5" customHeight="1" x14ac:dyDescent="0.35">
      <c r="A41" s="323">
        <v>43748</v>
      </c>
      <c r="B41" s="337" t="s">
        <v>78</v>
      </c>
      <c r="C41" s="338" t="s">
        <v>90</v>
      </c>
      <c r="D41" s="394" t="s">
        <v>319</v>
      </c>
      <c r="E41" s="348">
        <v>2535</v>
      </c>
      <c r="F41" s="339">
        <v>20</v>
      </c>
      <c r="G41" s="340">
        <v>20</v>
      </c>
      <c r="H41" s="361">
        <v>20</v>
      </c>
      <c r="I41" s="362"/>
      <c r="J41" s="340"/>
      <c r="K41" s="377">
        <f t="shared" si="1"/>
        <v>20</v>
      </c>
      <c r="L41" s="421"/>
    </row>
    <row r="42" spans="1:12" s="325" customFormat="1" ht="80.099999999999994" customHeight="1" x14ac:dyDescent="0.35">
      <c r="A42" s="323">
        <v>43748</v>
      </c>
      <c r="B42" s="337" t="s">
        <v>78</v>
      </c>
      <c r="C42" s="338" t="s">
        <v>91</v>
      </c>
      <c r="D42" s="394" t="s">
        <v>318</v>
      </c>
      <c r="E42" s="348">
        <v>277.3</v>
      </c>
      <c r="F42" s="339">
        <v>10</v>
      </c>
      <c r="G42" s="340">
        <v>10</v>
      </c>
      <c r="H42" s="361">
        <v>17</v>
      </c>
      <c r="I42" s="362"/>
      <c r="J42" s="340"/>
      <c r="K42" s="377">
        <f t="shared" si="1"/>
        <v>17</v>
      </c>
      <c r="L42" s="421"/>
    </row>
    <row r="43" spans="1:12" ht="80.099999999999994" customHeight="1" x14ac:dyDescent="0.35">
      <c r="A43" s="206">
        <v>43748</v>
      </c>
      <c r="B43" s="206" t="s">
        <v>78</v>
      </c>
      <c r="C43" s="100" t="s">
        <v>92</v>
      </c>
      <c r="D43" s="388" t="s">
        <v>317</v>
      </c>
      <c r="E43" s="347">
        <v>379.72</v>
      </c>
      <c r="F43" s="179">
        <v>20</v>
      </c>
      <c r="G43" s="332">
        <v>20</v>
      </c>
      <c r="H43" s="361">
        <v>11</v>
      </c>
      <c r="I43" s="361"/>
      <c r="J43" s="332"/>
      <c r="K43" s="377">
        <f t="shared" si="1"/>
        <v>11</v>
      </c>
    </row>
    <row r="44" spans="1:12" ht="87" customHeight="1" x14ac:dyDescent="0.55000000000000004">
      <c r="A44" s="206">
        <v>43748</v>
      </c>
      <c r="B44" s="206">
        <v>43932</v>
      </c>
      <c r="C44" s="212" t="s">
        <v>290</v>
      </c>
      <c r="D44" s="385" t="s">
        <v>209</v>
      </c>
      <c r="E44" s="353">
        <v>24500</v>
      </c>
      <c r="F44" s="333"/>
      <c r="G44" s="334"/>
      <c r="H44" s="361">
        <v>5</v>
      </c>
      <c r="I44" s="368"/>
      <c r="J44" s="334"/>
      <c r="K44" s="377">
        <v>5</v>
      </c>
    </row>
    <row r="45" spans="1:12" ht="80.099999999999994" customHeight="1" x14ac:dyDescent="0.35">
      <c r="A45" s="206">
        <v>43748</v>
      </c>
      <c r="B45" s="206" t="s">
        <v>78</v>
      </c>
      <c r="C45" s="212" t="s">
        <v>93</v>
      </c>
      <c r="D45" s="390" t="s">
        <v>316</v>
      </c>
      <c r="E45" s="349">
        <v>47.199999999999996</v>
      </c>
      <c r="F45" s="333">
        <v>1</v>
      </c>
      <c r="G45" s="334">
        <v>0</v>
      </c>
      <c r="H45" s="361">
        <v>19</v>
      </c>
      <c r="I45" s="361"/>
      <c r="J45" s="334"/>
      <c r="K45" s="377">
        <f>+H45+I45-J45</f>
        <v>19</v>
      </c>
    </row>
    <row r="46" spans="1:12" ht="80.099999999999994" customHeight="1" x14ac:dyDescent="0.35">
      <c r="A46" s="206" t="s">
        <v>237</v>
      </c>
      <c r="B46" s="323" t="s">
        <v>237</v>
      </c>
      <c r="C46" s="324" t="s">
        <v>287</v>
      </c>
      <c r="D46" s="395" t="s">
        <v>288</v>
      </c>
      <c r="E46" s="350">
        <v>3929.4</v>
      </c>
      <c r="F46" s="335"/>
      <c r="G46" s="336"/>
      <c r="H46" s="361">
        <v>10</v>
      </c>
      <c r="I46" s="365"/>
      <c r="J46" s="336"/>
      <c r="K46" s="377">
        <f>+H46+I46-J46</f>
        <v>10</v>
      </c>
    </row>
    <row r="47" spans="1:12" ht="80.099999999999994" customHeight="1" x14ac:dyDescent="0.35">
      <c r="A47" s="206" t="s">
        <v>237</v>
      </c>
      <c r="B47" s="206" t="s">
        <v>237</v>
      </c>
      <c r="C47" s="212" t="s">
        <v>96</v>
      </c>
      <c r="D47" s="387" t="s">
        <v>315</v>
      </c>
      <c r="E47" s="349">
        <v>2360</v>
      </c>
      <c r="F47" s="333">
        <v>100</v>
      </c>
      <c r="G47" s="334">
        <v>3</v>
      </c>
      <c r="H47" s="361">
        <v>80</v>
      </c>
      <c r="I47" s="361"/>
      <c r="J47" s="334"/>
      <c r="K47" s="377">
        <f>+H47+I47-J47</f>
        <v>80</v>
      </c>
    </row>
    <row r="48" spans="1:12" ht="80.099999999999994" customHeight="1" x14ac:dyDescent="0.35">
      <c r="A48" s="206" t="s">
        <v>237</v>
      </c>
      <c r="B48" s="206" t="s">
        <v>189</v>
      </c>
      <c r="C48" s="100" t="s">
        <v>129</v>
      </c>
      <c r="D48" s="396" t="s">
        <v>208</v>
      </c>
      <c r="E48" s="347">
        <v>737.5</v>
      </c>
      <c r="F48" s="179"/>
      <c r="G48" s="332"/>
      <c r="H48" s="361">
        <v>2</v>
      </c>
      <c r="I48" s="361"/>
      <c r="J48" s="332"/>
      <c r="K48" s="377">
        <f>+H48+I48-J48</f>
        <v>2</v>
      </c>
    </row>
    <row r="49" spans="1:12" ht="80.099999999999994" customHeight="1" x14ac:dyDescent="0.35">
      <c r="A49" s="206" t="s">
        <v>236</v>
      </c>
      <c r="B49" s="206">
        <v>43985</v>
      </c>
      <c r="C49" s="100" t="s">
        <v>118</v>
      </c>
      <c r="D49" s="393" t="s">
        <v>221</v>
      </c>
      <c r="E49" s="347">
        <v>468.46</v>
      </c>
      <c r="F49" s="100">
        <v>5</v>
      </c>
      <c r="G49" s="100">
        <v>0</v>
      </c>
      <c r="H49" s="361">
        <v>4</v>
      </c>
      <c r="I49" s="361"/>
      <c r="J49" s="100"/>
      <c r="K49" s="377">
        <f>+H49+I49-J49</f>
        <v>4</v>
      </c>
    </row>
    <row r="50" spans="1:12" s="325" customFormat="1" ht="80.099999999999994" customHeight="1" x14ac:dyDescent="0.55000000000000004">
      <c r="A50" s="323" t="s">
        <v>188</v>
      </c>
      <c r="B50" s="206">
        <v>43932</v>
      </c>
      <c r="C50" s="212" t="s">
        <v>289</v>
      </c>
      <c r="D50" s="385" t="s">
        <v>235</v>
      </c>
      <c r="E50" s="353">
        <v>2900</v>
      </c>
      <c r="F50" s="333"/>
      <c r="G50" s="334"/>
      <c r="H50" s="361">
        <v>3</v>
      </c>
      <c r="I50" s="368"/>
      <c r="J50" s="334"/>
      <c r="K50" s="377">
        <v>3</v>
      </c>
      <c r="L50" s="421"/>
    </row>
    <row r="51" spans="1:12" s="325" customFormat="1" ht="90.75" customHeight="1" x14ac:dyDescent="0.55000000000000004">
      <c r="A51" s="323" t="s">
        <v>188</v>
      </c>
      <c r="B51" s="206">
        <v>43932</v>
      </c>
      <c r="C51" s="212" t="s">
        <v>203</v>
      </c>
      <c r="D51" s="385" t="s">
        <v>210</v>
      </c>
      <c r="E51" s="353">
        <v>3000</v>
      </c>
      <c r="F51" s="333"/>
      <c r="G51" s="334"/>
      <c r="H51" s="361">
        <v>3</v>
      </c>
      <c r="I51" s="368"/>
      <c r="J51" s="334"/>
      <c r="K51" s="377">
        <v>3</v>
      </c>
      <c r="L51" s="421"/>
    </row>
    <row r="52" spans="1:12" s="325" customFormat="1" ht="80.099999999999994" customHeight="1" x14ac:dyDescent="0.35">
      <c r="A52" s="323" t="s">
        <v>188</v>
      </c>
      <c r="B52" s="323" t="s">
        <v>237</v>
      </c>
      <c r="C52" s="324" t="s">
        <v>97</v>
      </c>
      <c r="D52" s="398" t="s">
        <v>327</v>
      </c>
      <c r="E52" s="350">
        <v>4953.6000000000004</v>
      </c>
      <c r="F52" s="335">
        <v>90</v>
      </c>
      <c r="G52" s="336">
        <v>0</v>
      </c>
      <c r="H52" s="361">
        <v>60</v>
      </c>
      <c r="I52" s="363"/>
      <c r="J52" s="336"/>
      <c r="K52" s="377">
        <f t="shared" ref="K52:K62" si="2">+H52+I52-J52</f>
        <v>60</v>
      </c>
      <c r="L52" s="421"/>
    </row>
    <row r="53" spans="1:12" ht="80.099999999999994" customHeight="1" x14ac:dyDescent="0.35">
      <c r="A53" s="323" t="s">
        <v>78</v>
      </c>
      <c r="B53" s="323" t="s">
        <v>78</v>
      </c>
      <c r="C53" s="324" t="s">
        <v>97</v>
      </c>
      <c r="D53" s="398" t="s">
        <v>314</v>
      </c>
      <c r="E53" s="350">
        <v>2124</v>
      </c>
      <c r="F53" s="335">
        <v>10</v>
      </c>
      <c r="G53" s="336">
        <v>15</v>
      </c>
      <c r="H53" s="361">
        <v>108</v>
      </c>
      <c r="I53" s="363"/>
      <c r="J53" s="336"/>
      <c r="K53" s="377">
        <f t="shared" si="2"/>
        <v>108</v>
      </c>
    </row>
    <row r="54" spans="1:12" s="427" customFormat="1" ht="80.099999999999994" customHeight="1" x14ac:dyDescent="0.4">
      <c r="A54" s="337" t="s">
        <v>193</v>
      </c>
      <c r="B54" s="337" t="s">
        <v>193</v>
      </c>
      <c r="C54" s="342" t="s">
        <v>98</v>
      </c>
      <c r="D54" s="399" t="s">
        <v>313</v>
      </c>
      <c r="E54" s="351">
        <v>743.04</v>
      </c>
      <c r="F54" s="343">
        <v>90</v>
      </c>
      <c r="G54" s="344">
        <v>9</v>
      </c>
      <c r="H54" s="362">
        <v>47</v>
      </c>
      <c r="I54" s="362"/>
      <c r="J54" s="344"/>
      <c r="K54" s="423">
        <f t="shared" si="2"/>
        <v>47</v>
      </c>
      <c r="L54" s="426"/>
    </row>
    <row r="55" spans="1:12" s="341" customFormat="1" ht="80.099999999999994" customHeight="1" x14ac:dyDescent="0.35">
      <c r="A55" s="337">
        <v>43748</v>
      </c>
      <c r="B55" s="337">
        <v>43748</v>
      </c>
      <c r="C55" s="342" t="s">
        <v>99</v>
      </c>
      <c r="D55" s="399" t="s">
        <v>233</v>
      </c>
      <c r="E55" s="351">
        <f>36*K55</f>
        <v>1620</v>
      </c>
      <c r="F55" s="343"/>
      <c r="G55" s="344">
        <v>30</v>
      </c>
      <c r="H55" s="362">
        <v>45</v>
      </c>
      <c r="I55" s="362"/>
      <c r="J55" s="344"/>
      <c r="K55" s="423">
        <f t="shared" si="2"/>
        <v>45</v>
      </c>
      <c r="L55" s="428"/>
    </row>
    <row r="56" spans="1:12" s="341" customFormat="1" ht="80.099999999999994" customHeight="1" x14ac:dyDescent="0.35">
      <c r="A56" s="337">
        <v>43748</v>
      </c>
      <c r="B56" s="337">
        <v>43748</v>
      </c>
      <c r="C56" s="342" t="s">
        <v>99</v>
      </c>
      <c r="D56" s="399" t="s">
        <v>312</v>
      </c>
      <c r="E56" s="351">
        <f>79*K56</f>
        <v>2212</v>
      </c>
      <c r="F56" s="343">
        <v>30</v>
      </c>
      <c r="G56" s="344">
        <v>0</v>
      </c>
      <c r="H56" s="362">
        <v>28</v>
      </c>
      <c r="I56" s="362"/>
      <c r="J56" s="344"/>
      <c r="K56" s="423">
        <f t="shared" si="2"/>
        <v>28</v>
      </c>
      <c r="L56" s="420"/>
    </row>
    <row r="57" spans="1:12" s="341" customFormat="1" ht="80.099999999999994" customHeight="1" x14ac:dyDescent="0.35">
      <c r="A57" s="337" t="s">
        <v>188</v>
      </c>
      <c r="B57" s="337" t="s">
        <v>188</v>
      </c>
      <c r="C57" s="338" t="s">
        <v>88</v>
      </c>
      <c r="D57" s="394" t="s">
        <v>311</v>
      </c>
      <c r="E57" s="348">
        <v>125</v>
      </c>
      <c r="F57" s="339">
        <v>10</v>
      </c>
      <c r="G57" s="340">
        <v>4</v>
      </c>
      <c r="H57" s="362">
        <v>1</v>
      </c>
      <c r="I57" s="362"/>
      <c r="J57" s="340"/>
      <c r="K57" s="423">
        <f t="shared" si="2"/>
        <v>1</v>
      </c>
      <c r="L57" s="420"/>
    </row>
    <row r="58" spans="1:12" s="341" customFormat="1" ht="80.099999999999994" customHeight="1" x14ac:dyDescent="0.35">
      <c r="A58" s="337">
        <v>43748</v>
      </c>
      <c r="B58" s="337">
        <v>43748</v>
      </c>
      <c r="C58" s="342" t="s">
        <v>101</v>
      </c>
      <c r="D58" s="399" t="s">
        <v>310</v>
      </c>
      <c r="E58" s="351">
        <v>262.67</v>
      </c>
      <c r="F58" s="343">
        <v>24</v>
      </c>
      <c r="G58" s="344">
        <v>0</v>
      </c>
      <c r="H58" s="362">
        <v>11</v>
      </c>
      <c r="I58" s="362"/>
      <c r="J58" s="344"/>
      <c r="K58" s="423">
        <f t="shared" si="2"/>
        <v>11</v>
      </c>
      <c r="L58" s="420"/>
    </row>
    <row r="59" spans="1:12" s="341" customFormat="1" ht="90.75" customHeight="1" x14ac:dyDescent="0.35">
      <c r="A59" s="337" t="s">
        <v>237</v>
      </c>
      <c r="B59" s="337" t="s">
        <v>237</v>
      </c>
      <c r="C59" s="342" t="s">
        <v>101</v>
      </c>
      <c r="D59" s="399" t="s">
        <v>232</v>
      </c>
      <c r="E59" s="351">
        <v>13133.4</v>
      </c>
      <c r="F59" s="343">
        <v>24</v>
      </c>
      <c r="G59" s="344">
        <v>0</v>
      </c>
      <c r="H59" s="362">
        <v>50</v>
      </c>
      <c r="I59" s="362"/>
      <c r="J59" s="344"/>
      <c r="K59" s="423">
        <f t="shared" si="2"/>
        <v>50</v>
      </c>
      <c r="L59" s="420"/>
    </row>
    <row r="60" spans="1:12" s="341" customFormat="1" ht="90.75" customHeight="1" x14ac:dyDescent="0.35">
      <c r="A60" s="337" t="s">
        <v>78</v>
      </c>
      <c r="B60" s="337" t="s">
        <v>78</v>
      </c>
      <c r="C60" s="342" t="s">
        <v>101</v>
      </c>
      <c r="D60" s="399" t="s">
        <v>234</v>
      </c>
      <c r="E60" s="351">
        <v>179.08</v>
      </c>
      <c r="F60" s="343">
        <v>24</v>
      </c>
      <c r="G60" s="344">
        <v>0</v>
      </c>
      <c r="H60" s="362">
        <v>11</v>
      </c>
      <c r="I60" s="362"/>
      <c r="J60" s="344"/>
      <c r="K60" s="423">
        <f t="shared" si="2"/>
        <v>11</v>
      </c>
      <c r="L60" s="420"/>
    </row>
    <row r="61" spans="1:12" s="341" customFormat="1" ht="79.5" customHeight="1" x14ac:dyDescent="0.35">
      <c r="A61" s="337" t="s">
        <v>335</v>
      </c>
      <c r="B61" s="337" t="s">
        <v>189</v>
      </c>
      <c r="C61" s="338" t="s">
        <v>132</v>
      </c>
      <c r="D61" s="429" t="s">
        <v>207</v>
      </c>
      <c r="E61" s="348">
        <v>1500</v>
      </c>
      <c r="F61" s="339"/>
      <c r="G61" s="340"/>
      <c r="H61" s="362">
        <v>2</v>
      </c>
      <c r="I61" s="362"/>
      <c r="J61" s="340"/>
      <c r="K61" s="423">
        <f t="shared" si="2"/>
        <v>2</v>
      </c>
      <c r="L61" s="420"/>
    </row>
    <row r="62" spans="1:12" s="341" customFormat="1" ht="64.5" customHeight="1" x14ac:dyDescent="0.35">
      <c r="A62" s="337" t="s">
        <v>237</v>
      </c>
      <c r="B62" s="337" t="s">
        <v>237</v>
      </c>
      <c r="C62" s="342" t="s">
        <v>128</v>
      </c>
      <c r="D62" s="430" t="s">
        <v>283</v>
      </c>
      <c r="E62" s="351">
        <v>1062</v>
      </c>
      <c r="F62" s="343">
        <v>7</v>
      </c>
      <c r="G62" s="344">
        <v>2</v>
      </c>
      <c r="H62" s="362">
        <v>15</v>
      </c>
      <c r="I62" s="431"/>
      <c r="J62" s="344"/>
      <c r="K62" s="423">
        <f t="shared" si="2"/>
        <v>15</v>
      </c>
      <c r="L62" s="420"/>
    </row>
    <row r="63" spans="1:12" s="341" customFormat="1" ht="69.75" customHeight="1" x14ac:dyDescent="0.55000000000000004">
      <c r="A63" s="337" t="s">
        <v>286</v>
      </c>
      <c r="B63" s="337" t="s">
        <v>286</v>
      </c>
      <c r="C63" s="342" t="s">
        <v>329</v>
      </c>
      <c r="D63" s="391" t="s">
        <v>70</v>
      </c>
      <c r="E63" s="355">
        <v>16918.400000000001</v>
      </c>
      <c r="F63" s="343">
        <v>100</v>
      </c>
      <c r="G63" s="344">
        <v>30</v>
      </c>
      <c r="H63" s="362">
        <v>80</v>
      </c>
      <c r="I63" s="369"/>
      <c r="J63" s="344"/>
      <c r="K63" s="423">
        <v>80</v>
      </c>
      <c r="L63" s="420"/>
    </row>
    <row r="64" spans="1:12" s="325" customFormat="1" ht="72" customHeight="1" x14ac:dyDescent="0.55000000000000004">
      <c r="A64" s="323" t="s">
        <v>286</v>
      </c>
      <c r="B64" s="323" t="s">
        <v>286</v>
      </c>
      <c r="C64" s="324" t="s">
        <v>334</v>
      </c>
      <c r="D64" s="400" t="s">
        <v>71</v>
      </c>
      <c r="E64" s="354">
        <v>3758.3</v>
      </c>
      <c r="F64" s="335">
        <v>20</v>
      </c>
      <c r="G64" s="336">
        <v>25</v>
      </c>
      <c r="H64" s="361">
        <v>13</v>
      </c>
      <c r="I64" s="371"/>
      <c r="J64" s="336"/>
      <c r="K64" s="377">
        <v>13</v>
      </c>
      <c r="L64" s="421"/>
    </row>
    <row r="65" spans="1:12" s="325" customFormat="1" ht="60" customHeight="1" x14ac:dyDescent="0.55000000000000004">
      <c r="A65" s="206">
        <v>43748</v>
      </c>
      <c r="B65" s="206">
        <v>43748</v>
      </c>
      <c r="C65" s="212" t="s">
        <v>151</v>
      </c>
      <c r="D65" s="385" t="s">
        <v>217</v>
      </c>
      <c r="E65" s="353">
        <v>206.5</v>
      </c>
      <c r="F65" s="333">
        <v>5</v>
      </c>
      <c r="G65" s="334">
        <v>5</v>
      </c>
      <c r="H65" s="361">
        <v>5</v>
      </c>
      <c r="I65" s="368"/>
      <c r="J65" s="334"/>
      <c r="K65" s="377">
        <v>5</v>
      </c>
      <c r="L65" s="421"/>
    </row>
    <row r="66" spans="1:12" s="325" customFormat="1" ht="89.25" customHeight="1" x14ac:dyDescent="0.55000000000000004">
      <c r="A66" s="323" t="s">
        <v>237</v>
      </c>
      <c r="B66" s="206" t="s">
        <v>237</v>
      </c>
      <c r="C66" s="212" t="s">
        <v>284</v>
      </c>
      <c r="D66" s="385" t="s">
        <v>285</v>
      </c>
      <c r="E66" s="353">
        <v>453.12</v>
      </c>
      <c r="F66" s="333"/>
      <c r="G66" s="334"/>
      <c r="H66" s="361">
        <v>2</v>
      </c>
      <c r="I66" s="368"/>
      <c r="J66" s="334"/>
      <c r="K66" s="377">
        <v>2</v>
      </c>
      <c r="L66" s="421"/>
    </row>
    <row r="67" spans="1:12" s="325" customFormat="1" ht="74.25" customHeight="1" x14ac:dyDescent="0.55000000000000004">
      <c r="A67" s="323" t="s">
        <v>237</v>
      </c>
      <c r="B67" s="206" t="s">
        <v>237</v>
      </c>
      <c r="C67" s="212" t="s">
        <v>297</v>
      </c>
      <c r="D67" s="385" t="s">
        <v>308</v>
      </c>
      <c r="E67" s="353">
        <v>380</v>
      </c>
      <c r="F67" s="333"/>
      <c r="G67" s="334"/>
      <c r="H67" s="361">
        <v>4</v>
      </c>
      <c r="I67" s="368"/>
      <c r="J67" s="334"/>
      <c r="K67" s="377">
        <v>4</v>
      </c>
      <c r="L67" s="421"/>
    </row>
    <row r="68" spans="1:12" s="325" customFormat="1" ht="89.25" customHeight="1" x14ac:dyDescent="0.35">
      <c r="A68" s="323">
        <v>43748</v>
      </c>
      <c r="B68" s="323">
        <v>43748</v>
      </c>
      <c r="C68" s="324" t="s">
        <v>103</v>
      </c>
      <c r="D68" s="392" t="s">
        <v>309</v>
      </c>
      <c r="E68" s="350">
        <v>11549.25</v>
      </c>
      <c r="F68" s="335">
        <v>8</v>
      </c>
      <c r="G68" s="336">
        <v>0</v>
      </c>
      <c r="H68" s="361">
        <v>7</v>
      </c>
      <c r="I68" s="365"/>
      <c r="J68" s="336"/>
      <c r="K68" s="377">
        <f t="shared" ref="K68:K103" si="3">+H68+I68-J68</f>
        <v>7</v>
      </c>
      <c r="L68" s="421"/>
    </row>
    <row r="69" spans="1:12" s="325" customFormat="1" ht="93" customHeight="1" x14ac:dyDescent="0.35">
      <c r="A69" s="323" t="s">
        <v>237</v>
      </c>
      <c r="B69" s="323" t="s">
        <v>237</v>
      </c>
      <c r="C69" s="324" t="s">
        <v>104</v>
      </c>
      <c r="D69" s="392" t="s">
        <v>279</v>
      </c>
      <c r="E69" s="350">
        <v>153.4</v>
      </c>
      <c r="F69" s="335">
        <v>50</v>
      </c>
      <c r="G69" s="336">
        <v>0</v>
      </c>
      <c r="H69" s="361">
        <v>5</v>
      </c>
      <c r="I69" s="365"/>
      <c r="J69" s="336"/>
      <c r="K69" s="377">
        <f t="shared" si="3"/>
        <v>5</v>
      </c>
      <c r="L69" s="421"/>
    </row>
    <row r="70" spans="1:12" s="325" customFormat="1" ht="75" customHeight="1" x14ac:dyDescent="0.35">
      <c r="A70" s="323" t="s">
        <v>286</v>
      </c>
      <c r="B70" s="323" t="s">
        <v>286</v>
      </c>
      <c r="C70" s="324" t="s">
        <v>105</v>
      </c>
      <c r="D70" s="398" t="s">
        <v>231</v>
      </c>
      <c r="E70" s="350">
        <v>11776.4</v>
      </c>
      <c r="F70" s="335">
        <v>200</v>
      </c>
      <c r="G70" s="336">
        <v>0</v>
      </c>
      <c r="H70" s="361">
        <v>100</v>
      </c>
      <c r="I70" s="365"/>
      <c r="J70" s="336"/>
      <c r="K70" s="377">
        <f t="shared" si="3"/>
        <v>100</v>
      </c>
      <c r="L70" s="421"/>
    </row>
    <row r="71" spans="1:12" s="325" customFormat="1" ht="71.25" customHeight="1" x14ac:dyDescent="0.35">
      <c r="A71" s="323">
        <v>43748</v>
      </c>
      <c r="B71" s="206">
        <v>43748</v>
      </c>
      <c r="C71" s="212" t="s">
        <v>111</v>
      </c>
      <c r="D71" s="387" t="s">
        <v>223</v>
      </c>
      <c r="E71" s="349">
        <f>30*13</f>
        <v>390</v>
      </c>
      <c r="F71" s="333">
        <v>20</v>
      </c>
      <c r="G71" s="334">
        <v>7</v>
      </c>
      <c r="H71" s="361">
        <v>13</v>
      </c>
      <c r="I71" s="364"/>
      <c r="J71" s="334"/>
      <c r="K71" s="377">
        <f t="shared" si="3"/>
        <v>13</v>
      </c>
      <c r="L71" s="421"/>
    </row>
    <row r="72" spans="1:12" ht="80.099999999999994" customHeight="1" x14ac:dyDescent="0.35">
      <c r="A72" s="323" t="s">
        <v>237</v>
      </c>
      <c r="B72" s="323" t="s">
        <v>237</v>
      </c>
      <c r="C72" s="324" t="s">
        <v>124</v>
      </c>
      <c r="D72" s="398" t="s">
        <v>213</v>
      </c>
      <c r="E72" s="350">
        <v>9188.42</v>
      </c>
      <c r="F72" s="335">
        <v>20</v>
      </c>
      <c r="G72" s="336">
        <v>30</v>
      </c>
      <c r="H72" s="361">
        <v>35</v>
      </c>
      <c r="I72" s="365"/>
      <c r="J72" s="336"/>
      <c r="K72" s="377">
        <f t="shared" si="3"/>
        <v>35</v>
      </c>
    </row>
    <row r="73" spans="1:12" ht="89.25" customHeight="1" x14ac:dyDescent="0.35">
      <c r="A73" s="206" t="s">
        <v>237</v>
      </c>
      <c r="B73" s="323" t="s">
        <v>237</v>
      </c>
      <c r="C73" s="324" t="s">
        <v>281</v>
      </c>
      <c r="D73" s="386" t="s">
        <v>282</v>
      </c>
      <c r="E73" s="350">
        <v>9188.42</v>
      </c>
      <c r="F73" s="335"/>
      <c r="G73" s="336"/>
      <c r="H73" s="361">
        <v>35</v>
      </c>
      <c r="I73" s="365"/>
      <c r="J73" s="336"/>
      <c r="K73" s="377">
        <f t="shared" si="3"/>
        <v>35</v>
      </c>
    </row>
    <row r="74" spans="1:12" ht="80.099999999999994" customHeight="1" x14ac:dyDescent="0.35">
      <c r="A74" s="206" t="s">
        <v>237</v>
      </c>
      <c r="B74" s="323" t="s">
        <v>237</v>
      </c>
      <c r="C74" s="324" t="s">
        <v>125</v>
      </c>
      <c r="D74" s="398" t="s">
        <v>214</v>
      </c>
      <c r="E74" s="350">
        <v>13126.32</v>
      </c>
      <c r="F74" s="335">
        <v>20</v>
      </c>
      <c r="G74" s="336">
        <v>3</v>
      </c>
      <c r="H74" s="361">
        <v>50</v>
      </c>
      <c r="I74" s="365"/>
      <c r="J74" s="336"/>
      <c r="K74" s="377">
        <f t="shared" si="3"/>
        <v>50</v>
      </c>
    </row>
    <row r="75" spans="1:12" ht="59.25" customHeight="1" x14ac:dyDescent="0.35">
      <c r="A75" s="206" t="s">
        <v>237</v>
      </c>
      <c r="B75" s="323" t="s">
        <v>237</v>
      </c>
      <c r="C75" s="324" t="s">
        <v>126</v>
      </c>
      <c r="D75" s="395" t="s">
        <v>215</v>
      </c>
      <c r="E75" s="350">
        <v>13126.32</v>
      </c>
      <c r="F75" s="335">
        <v>20</v>
      </c>
      <c r="G75" s="336">
        <v>3</v>
      </c>
      <c r="H75" s="361">
        <v>50</v>
      </c>
      <c r="I75" s="365"/>
      <c r="J75" s="336"/>
      <c r="K75" s="377">
        <f t="shared" si="3"/>
        <v>50</v>
      </c>
    </row>
    <row r="76" spans="1:12" s="325" customFormat="1" ht="74.25" customHeight="1" x14ac:dyDescent="0.35">
      <c r="A76" s="323" t="s">
        <v>237</v>
      </c>
      <c r="B76" s="323" t="s">
        <v>237</v>
      </c>
      <c r="C76" s="324" t="s">
        <v>127</v>
      </c>
      <c r="D76" s="395" t="s">
        <v>216</v>
      </c>
      <c r="E76" s="350">
        <v>13126.32</v>
      </c>
      <c r="F76" s="335">
        <v>20</v>
      </c>
      <c r="G76" s="336">
        <v>0</v>
      </c>
      <c r="H76" s="361">
        <v>50</v>
      </c>
      <c r="I76" s="365"/>
      <c r="J76" s="336"/>
      <c r="K76" s="377">
        <f t="shared" si="3"/>
        <v>50</v>
      </c>
      <c r="L76" s="421"/>
    </row>
    <row r="77" spans="1:12" ht="84" customHeight="1" x14ac:dyDescent="0.35">
      <c r="A77" s="206">
        <v>43748</v>
      </c>
      <c r="B77" s="206">
        <v>43748</v>
      </c>
      <c r="C77" s="212" t="s">
        <v>121</v>
      </c>
      <c r="D77" s="387" t="s">
        <v>280</v>
      </c>
      <c r="E77" s="349">
        <v>212</v>
      </c>
      <c r="F77" s="333">
        <v>0</v>
      </c>
      <c r="G77" s="334">
        <v>29</v>
      </c>
      <c r="H77" s="361">
        <v>1</v>
      </c>
      <c r="I77" s="364"/>
      <c r="J77" s="334"/>
      <c r="K77" s="377">
        <f t="shared" si="3"/>
        <v>1</v>
      </c>
    </row>
    <row r="78" spans="1:12" ht="82.5" customHeight="1" x14ac:dyDescent="0.35">
      <c r="A78" s="206">
        <v>44114</v>
      </c>
      <c r="B78" s="206">
        <v>43748</v>
      </c>
      <c r="C78" s="100" t="s">
        <v>86</v>
      </c>
      <c r="D78" s="393" t="s">
        <v>307</v>
      </c>
      <c r="E78" s="347">
        <f>35*K78</f>
        <v>16940</v>
      </c>
      <c r="F78" s="179">
        <v>300</v>
      </c>
      <c r="G78" s="332">
        <v>150</v>
      </c>
      <c r="H78" s="361">
        <v>484</v>
      </c>
      <c r="I78" s="361"/>
      <c r="J78" s="332"/>
      <c r="K78" s="377">
        <f t="shared" si="3"/>
        <v>484</v>
      </c>
    </row>
    <row r="79" spans="1:12" s="325" customFormat="1" ht="81.75" customHeight="1" x14ac:dyDescent="0.35">
      <c r="A79" s="323" t="s">
        <v>236</v>
      </c>
      <c r="B79" s="323" t="s">
        <v>237</v>
      </c>
      <c r="C79" s="324" t="s">
        <v>264</v>
      </c>
      <c r="D79" s="386" t="s">
        <v>263</v>
      </c>
      <c r="E79" s="350">
        <v>1180</v>
      </c>
      <c r="F79" s="335"/>
      <c r="G79" s="336"/>
      <c r="H79" s="361">
        <v>50</v>
      </c>
      <c r="I79" s="365"/>
      <c r="J79" s="336"/>
      <c r="K79" s="377">
        <f t="shared" si="3"/>
        <v>50</v>
      </c>
      <c r="L79" s="421"/>
    </row>
    <row r="80" spans="1:12" s="325" customFormat="1" ht="81" customHeight="1" x14ac:dyDescent="0.35">
      <c r="A80" s="323" t="s">
        <v>236</v>
      </c>
      <c r="B80" s="323" t="s">
        <v>236</v>
      </c>
      <c r="C80" s="100" t="s">
        <v>86</v>
      </c>
      <c r="D80" s="388" t="s">
        <v>306</v>
      </c>
      <c r="E80" s="347">
        <v>930</v>
      </c>
      <c r="F80" s="179">
        <v>250</v>
      </c>
      <c r="G80" s="332">
        <v>100</v>
      </c>
      <c r="H80" s="361">
        <v>204</v>
      </c>
      <c r="I80" s="361"/>
      <c r="J80" s="332"/>
      <c r="K80" s="377">
        <f t="shared" si="3"/>
        <v>204</v>
      </c>
      <c r="L80" s="421"/>
    </row>
    <row r="81" spans="1:12" ht="86.25" customHeight="1" x14ac:dyDescent="0.35">
      <c r="A81" s="206" t="s">
        <v>188</v>
      </c>
      <c r="B81" s="206">
        <v>43748</v>
      </c>
      <c r="C81" s="100" t="s">
        <v>86</v>
      </c>
      <c r="D81" s="393" t="s">
        <v>305</v>
      </c>
      <c r="E81" s="347">
        <v>741</v>
      </c>
      <c r="F81" s="179">
        <v>400</v>
      </c>
      <c r="G81" s="332">
        <v>300</v>
      </c>
      <c r="H81" s="361">
        <v>145</v>
      </c>
      <c r="I81" s="361"/>
      <c r="J81" s="332"/>
      <c r="K81" s="377">
        <f t="shared" si="3"/>
        <v>145</v>
      </c>
    </row>
    <row r="82" spans="1:12" ht="88.5" customHeight="1" x14ac:dyDescent="0.35">
      <c r="A82" s="206" t="s">
        <v>237</v>
      </c>
      <c r="B82" s="206" t="s">
        <v>237</v>
      </c>
      <c r="C82" s="212" t="s">
        <v>270</v>
      </c>
      <c r="D82" s="387" t="s">
        <v>271</v>
      </c>
      <c r="E82" s="349">
        <v>790.6</v>
      </c>
      <c r="F82" s="333"/>
      <c r="G82" s="334"/>
      <c r="H82" s="361">
        <v>200</v>
      </c>
      <c r="I82" s="364"/>
      <c r="J82" s="334"/>
      <c r="K82" s="377">
        <f t="shared" si="3"/>
        <v>200</v>
      </c>
    </row>
    <row r="83" spans="1:12" s="325" customFormat="1" ht="88.5" customHeight="1" x14ac:dyDescent="0.35">
      <c r="A83" s="323" t="s">
        <v>236</v>
      </c>
      <c r="B83" s="206" t="s">
        <v>237</v>
      </c>
      <c r="C83" s="212" t="s">
        <v>272</v>
      </c>
      <c r="D83" s="387" t="s">
        <v>273</v>
      </c>
      <c r="E83" s="349">
        <v>920.4</v>
      </c>
      <c r="F83" s="333"/>
      <c r="G83" s="334"/>
      <c r="H83" s="361">
        <v>200</v>
      </c>
      <c r="I83" s="364"/>
      <c r="J83" s="334"/>
      <c r="K83" s="377">
        <f t="shared" si="3"/>
        <v>200</v>
      </c>
      <c r="L83" s="421"/>
    </row>
    <row r="84" spans="1:12" s="325" customFormat="1" ht="88.5" customHeight="1" x14ac:dyDescent="0.35">
      <c r="A84" s="323" t="s">
        <v>236</v>
      </c>
      <c r="B84" s="206" t="s">
        <v>330</v>
      </c>
      <c r="C84" s="212" t="s">
        <v>110</v>
      </c>
      <c r="D84" s="387" t="s">
        <v>224</v>
      </c>
      <c r="E84" s="349">
        <v>930</v>
      </c>
      <c r="F84" s="333">
        <v>200</v>
      </c>
      <c r="G84" s="334">
        <v>100</v>
      </c>
      <c r="H84" s="361">
        <v>214</v>
      </c>
      <c r="I84" s="364"/>
      <c r="J84" s="334"/>
      <c r="K84" s="377">
        <f t="shared" si="3"/>
        <v>214</v>
      </c>
      <c r="L84" s="421"/>
    </row>
    <row r="85" spans="1:12" s="325" customFormat="1" ht="72.75" customHeight="1" x14ac:dyDescent="0.35">
      <c r="A85" s="323" t="s">
        <v>236</v>
      </c>
      <c r="B85" s="206" t="s">
        <v>237</v>
      </c>
      <c r="C85" s="212" t="s">
        <v>269</v>
      </c>
      <c r="D85" s="387" t="s">
        <v>275</v>
      </c>
      <c r="E85" s="349">
        <v>736.32</v>
      </c>
      <c r="F85" s="333"/>
      <c r="G85" s="334"/>
      <c r="H85" s="361">
        <v>200</v>
      </c>
      <c r="I85" s="364"/>
      <c r="J85" s="334"/>
      <c r="K85" s="377">
        <f t="shared" si="3"/>
        <v>200</v>
      </c>
      <c r="L85" s="421"/>
    </row>
    <row r="86" spans="1:12" s="325" customFormat="1" ht="99.75" customHeight="1" x14ac:dyDescent="0.35">
      <c r="A86" s="323" t="s">
        <v>238</v>
      </c>
      <c r="B86" s="323">
        <v>43748</v>
      </c>
      <c r="C86" s="326" t="s">
        <v>86</v>
      </c>
      <c r="D86" s="401" t="s">
        <v>222</v>
      </c>
      <c r="E86" s="352">
        <f>12*300</f>
        <v>3600</v>
      </c>
      <c r="F86" s="326">
        <v>300</v>
      </c>
      <c r="G86" s="326">
        <v>0</v>
      </c>
      <c r="H86" s="361">
        <v>300</v>
      </c>
      <c r="I86" s="363"/>
      <c r="J86" s="326"/>
      <c r="K86" s="377">
        <f t="shared" si="3"/>
        <v>300</v>
      </c>
      <c r="L86" s="421"/>
    </row>
    <row r="87" spans="1:12" ht="133.5" customHeight="1" x14ac:dyDescent="0.35">
      <c r="A87" s="206" t="s">
        <v>236</v>
      </c>
      <c r="B87" s="206" t="s">
        <v>237</v>
      </c>
      <c r="C87" s="100" t="s">
        <v>110</v>
      </c>
      <c r="D87" s="388" t="s">
        <v>220</v>
      </c>
      <c r="E87" s="347">
        <f>2*200</f>
        <v>400</v>
      </c>
      <c r="F87" s="100">
        <v>0</v>
      </c>
      <c r="G87" s="100">
        <v>0</v>
      </c>
      <c r="H87" s="361">
        <v>200</v>
      </c>
      <c r="I87" s="361"/>
      <c r="J87" s="100"/>
      <c r="K87" s="377">
        <f t="shared" si="3"/>
        <v>200</v>
      </c>
    </row>
    <row r="88" spans="1:12" ht="59.25" customHeight="1" x14ac:dyDescent="0.35">
      <c r="A88" s="206" t="s">
        <v>237</v>
      </c>
      <c r="B88" s="323" t="s">
        <v>237</v>
      </c>
      <c r="C88" s="324" t="s">
        <v>259</v>
      </c>
      <c r="D88" s="395" t="s">
        <v>260</v>
      </c>
      <c r="E88" s="350">
        <v>37907.5</v>
      </c>
      <c r="F88" s="335"/>
      <c r="G88" s="336"/>
      <c r="H88" s="361">
        <v>5</v>
      </c>
      <c r="I88" s="365"/>
      <c r="J88" s="336"/>
      <c r="K88" s="377">
        <f t="shared" si="3"/>
        <v>5</v>
      </c>
    </row>
    <row r="89" spans="1:12" ht="89.25" customHeight="1" x14ac:dyDescent="0.35">
      <c r="A89" s="206">
        <v>44114</v>
      </c>
      <c r="B89" s="206">
        <v>43748</v>
      </c>
      <c r="C89" s="212" t="s">
        <v>123</v>
      </c>
      <c r="D89" s="387" t="s">
        <v>212</v>
      </c>
      <c r="E89" s="349">
        <v>350</v>
      </c>
      <c r="F89" s="333">
        <v>0</v>
      </c>
      <c r="G89" s="334">
        <v>5</v>
      </c>
      <c r="H89" s="361">
        <v>1</v>
      </c>
      <c r="I89" s="364"/>
      <c r="J89" s="334"/>
      <c r="K89" s="377">
        <f t="shared" si="3"/>
        <v>1</v>
      </c>
    </row>
    <row r="90" spans="1:12" s="325" customFormat="1" ht="81.75" customHeight="1" x14ac:dyDescent="0.35">
      <c r="A90" s="323" t="s">
        <v>237</v>
      </c>
      <c r="B90" s="323" t="s">
        <v>237</v>
      </c>
      <c r="C90" s="324" t="s">
        <v>106</v>
      </c>
      <c r="D90" s="392" t="s">
        <v>274</v>
      </c>
      <c r="E90" s="350">
        <v>330.4</v>
      </c>
      <c r="F90" s="335">
        <v>10</v>
      </c>
      <c r="G90" s="336">
        <v>0</v>
      </c>
      <c r="H90" s="361">
        <v>10</v>
      </c>
      <c r="I90" s="365"/>
      <c r="J90" s="336"/>
      <c r="K90" s="377">
        <f t="shared" si="3"/>
        <v>10</v>
      </c>
      <c r="L90" s="421"/>
    </row>
    <row r="91" spans="1:12" s="341" customFormat="1" ht="87.75" customHeight="1" x14ac:dyDescent="0.35">
      <c r="A91" s="337" t="s">
        <v>188</v>
      </c>
      <c r="B91" s="323">
        <v>44114</v>
      </c>
      <c r="C91" s="324" t="s">
        <v>107</v>
      </c>
      <c r="D91" s="392" t="s">
        <v>230</v>
      </c>
      <c r="E91" s="350">
        <v>70.33</v>
      </c>
      <c r="F91" s="335">
        <v>2</v>
      </c>
      <c r="G91" s="336">
        <v>0</v>
      </c>
      <c r="H91" s="361">
        <v>3</v>
      </c>
      <c r="I91" s="365"/>
      <c r="J91" s="336"/>
      <c r="K91" s="377">
        <f t="shared" si="3"/>
        <v>3</v>
      </c>
      <c r="L91" s="420"/>
    </row>
    <row r="92" spans="1:12" s="341" customFormat="1" ht="90" customHeight="1" x14ac:dyDescent="0.35">
      <c r="A92" s="337" t="s">
        <v>188</v>
      </c>
      <c r="B92" s="323" t="s">
        <v>188</v>
      </c>
      <c r="C92" s="326" t="s">
        <v>120</v>
      </c>
      <c r="D92" s="397" t="s">
        <v>218</v>
      </c>
      <c r="E92" s="352">
        <v>60</v>
      </c>
      <c r="F92" s="326">
        <v>5</v>
      </c>
      <c r="G92" s="326">
        <v>0</v>
      </c>
      <c r="H92" s="361">
        <v>3</v>
      </c>
      <c r="I92" s="363"/>
      <c r="J92" s="326"/>
      <c r="K92" s="377">
        <f t="shared" si="3"/>
        <v>3</v>
      </c>
      <c r="L92" s="420"/>
    </row>
    <row r="93" spans="1:12" s="341" customFormat="1" ht="90" customHeight="1" x14ac:dyDescent="0.55000000000000004">
      <c r="A93" s="337" t="s">
        <v>237</v>
      </c>
      <c r="B93" s="206" t="s">
        <v>188</v>
      </c>
      <c r="C93" s="212" t="s">
        <v>154</v>
      </c>
      <c r="D93" s="402" t="s">
        <v>133</v>
      </c>
      <c r="E93" s="353">
        <v>6000</v>
      </c>
      <c r="F93" s="333"/>
      <c r="G93" s="334"/>
      <c r="H93" s="361">
        <v>5</v>
      </c>
      <c r="I93" s="366"/>
      <c r="J93" s="334"/>
      <c r="K93" s="377">
        <f t="shared" si="3"/>
        <v>5</v>
      </c>
      <c r="L93" s="420"/>
    </row>
    <row r="94" spans="1:12" s="341" customFormat="1" ht="93.75" customHeight="1" x14ac:dyDescent="0.55000000000000004">
      <c r="A94" s="337" t="s">
        <v>237</v>
      </c>
      <c r="B94" s="206" t="s">
        <v>237</v>
      </c>
      <c r="C94" s="212" t="s">
        <v>161</v>
      </c>
      <c r="D94" s="402" t="s">
        <v>140</v>
      </c>
      <c r="E94" s="353">
        <v>3416.1</v>
      </c>
      <c r="F94" s="333"/>
      <c r="G94" s="334"/>
      <c r="H94" s="361">
        <v>1</v>
      </c>
      <c r="I94" s="366"/>
      <c r="J94" s="334"/>
      <c r="K94" s="377">
        <f t="shared" si="3"/>
        <v>1</v>
      </c>
      <c r="L94" s="420"/>
    </row>
    <row r="95" spans="1:12" s="341" customFormat="1" ht="105" customHeight="1" x14ac:dyDescent="0.55000000000000004">
      <c r="A95" s="337" t="s">
        <v>237</v>
      </c>
      <c r="B95" s="206" t="s">
        <v>237</v>
      </c>
      <c r="C95" s="212" t="s">
        <v>160</v>
      </c>
      <c r="D95" s="402" t="s">
        <v>139</v>
      </c>
      <c r="E95" s="353">
        <v>3416.1</v>
      </c>
      <c r="F95" s="333"/>
      <c r="G95" s="334"/>
      <c r="H95" s="361">
        <v>1</v>
      </c>
      <c r="I95" s="366"/>
      <c r="J95" s="334"/>
      <c r="K95" s="377">
        <f t="shared" si="3"/>
        <v>1</v>
      </c>
      <c r="L95" s="420"/>
    </row>
    <row r="96" spans="1:12" s="341" customFormat="1" ht="101.25" customHeight="1" x14ac:dyDescent="0.55000000000000004">
      <c r="A96" s="337" t="s">
        <v>237</v>
      </c>
      <c r="B96" s="323" t="s">
        <v>236</v>
      </c>
      <c r="C96" s="324" t="s">
        <v>158</v>
      </c>
      <c r="D96" s="389" t="s">
        <v>137</v>
      </c>
      <c r="E96" s="354">
        <v>3599</v>
      </c>
      <c r="F96" s="335"/>
      <c r="G96" s="336"/>
      <c r="H96" s="361">
        <v>1</v>
      </c>
      <c r="I96" s="367"/>
      <c r="J96" s="336"/>
      <c r="K96" s="377">
        <f t="shared" si="3"/>
        <v>1</v>
      </c>
      <c r="L96" s="420"/>
    </row>
    <row r="97" spans="1:19" s="341" customFormat="1" ht="96" customHeight="1" x14ac:dyDescent="0.55000000000000004">
      <c r="A97" s="337" t="s">
        <v>237</v>
      </c>
      <c r="B97" s="206" t="s">
        <v>236</v>
      </c>
      <c r="C97" s="212" t="s">
        <v>166</v>
      </c>
      <c r="D97" s="402" t="s">
        <v>145</v>
      </c>
      <c r="E97" s="353">
        <v>4779</v>
      </c>
      <c r="F97" s="333"/>
      <c r="G97" s="334"/>
      <c r="H97" s="361">
        <v>1</v>
      </c>
      <c r="I97" s="366"/>
      <c r="J97" s="334"/>
      <c r="K97" s="377">
        <f t="shared" si="3"/>
        <v>1</v>
      </c>
      <c r="L97" s="420"/>
    </row>
    <row r="98" spans="1:19" ht="99.75" customHeight="1" x14ac:dyDescent="0.55000000000000004">
      <c r="A98" s="206" t="s">
        <v>237</v>
      </c>
      <c r="B98" s="323" t="s">
        <v>236</v>
      </c>
      <c r="C98" s="324" t="s">
        <v>168</v>
      </c>
      <c r="D98" s="389" t="s">
        <v>147</v>
      </c>
      <c r="E98" s="354">
        <v>10620</v>
      </c>
      <c r="F98" s="335"/>
      <c r="G98" s="336"/>
      <c r="H98" s="361">
        <v>1</v>
      </c>
      <c r="I98" s="367"/>
      <c r="J98" s="336"/>
      <c r="K98" s="377">
        <f t="shared" si="3"/>
        <v>1</v>
      </c>
    </row>
    <row r="99" spans="1:19" ht="108.75" customHeight="1" x14ac:dyDescent="0.55000000000000004">
      <c r="A99" s="206" t="s">
        <v>237</v>
      </c>
      <c r="B99" s="206" t="s">
        <v>236</v>
      </c>
      <c r="C99" s="212" t="s">
        <v>157</v>
      </c>
      <c r="D99" s="402" t="s">
        <v>136</v>
      </c>
      <c r="E99" s="353">
        <v>13452</v>
      </c>
      <c r="F99" s="333"/>
      <c r="G99" s="334"/>
      <c r="H99" s="361">
        <v>2</v>
      </c>
      <c r="I99" s="366"/>
      <c r="J99" s="334"/>
      <c r="K99" s="377">
        <f t="shared" si="3"/>
        <v>2</v>
      </c>
    </row>
    <row r="100" spans="1:19" s="325" customFormat="1" ht="90" customHeight="1" x14ac:dyDescent="0.55000000000000004">
      <c r="A100" s="323" t="s">
        <v>330</v>
      </c>
      <c r="B100" s="206" t="s">
        <v>236</v>
      </c>
      <c r="C100" s="212" t="s">
        <v>156</v>
      </c>
      <c r="D100" s="402" t="s">
        <v>135</v>
      </c>
      <c r="E100" s="353">
        <v>3658</v>
      </c>
      <c r="F100" s="333"/>
      <c r="G100" s="334"/>
      <c r="H100" s="361">
        <v>1</v>
      </c>
      <c r="I100" s="366"/>
      <c r="J100" s="334"/>
      <c r="K100" s="377">
        <f t="shared" si="3"/>
        <v>1</v>
      </c>
      <c r="L100" s="421"/>
      <c r="S100" s="325" t="s">
        <v>204</v>
      </c>
    </row>
    <row r="101" spans="1:19" s="325" customFormat="1" ht="90" customHeight="1" x14ac:dyDescent="0.55000000000000004">
      <c r="A101" s="323" t="s">
        <v>237</v>
      </c>
      <c r="B101" s="206" t="s">
        <v>236</v>
      </c>
      <c r="C101" s="212" t="s">
        <v>167</v>
      </c>
      <c r="D101" s="402" t="s">
        <v>146</v>
      </c>
      <c r="E101" s="353">
        <v>13924</v>
      </c>
      <c r="F101" s="333"/>
      <c r="G101" s="334"/>
      <c r="H101" s="361">
        <v>2</v>
      </c>
      <c r="I101" s="366"/>
      <c r="J101" s="334"/>
      <c r="K101" s="377">
        <f t="shared" si="3"/>
        <v>2</v>
      </c>
      <c r="L101" s="421"/>
    </row>
    <row r="102" spans="1:19" ht="90" customHeight="1" x14ac:dyDescent="0.55000000000000004">
      <c r="A102" s="206" t="s">
        <v>237</v>
      </c>
      <c r="B102" s="206" t="s">
        <v>236</v>
      </c>
      <c r="C102" s="212" t="s">
        <v>169</v>
      </c>
      <c r="D102" s="402" t="s">
        <v>148</v>
      </c>
      <c r="E102" s="353">
        <v>6844</v>
      </c>
      <c r="F102" s="333"/>
      <c r="G102" s="334">
        <v>7</v>
      </c>
      <c r="H102" s="361">
        <v>2</v>
      </c>
      <c r="I102" s="368"/>
      <c r="J102" s="334"/>
      <c r="K102" s="377">
        <f t="shared" si="3"/>
        <v>2</v>
      </c>
    </row>
    <row r="103" spans="1:19" ht="72.75" customHeight="1" x14ac:dyDescent="0.55000000000000004">
      <c r="A103" s="206" t="s">
        <v>237</v>
      </c>
      <c r="B103" s="337" t="s">
        <v>237</v>
      </c>
      <c r="C103" s="342" t="s">
        <v>242</v>
      </c>
      <c r="D103" s="391" t="s">
        <v>243</v>
      </c>
      <c r="E103" s="355">
        <v>11210</v>
      </c>
      <c r="F103" s="343"/>
      <c r="G103" s="344"/>
      <c r="H103" s="361">
        <v>2</v>
      </c>
      <c r="I103" s="369"/>
      <c r="J103" s="344"/>
      <c r="K103" s="377">
        <f t="shared" si="3"/>
        <v>2</v>
      </c>
    </row>
    <row r="104" spans="1:19" ht="67.5" customHeight="1" x14ac:dyDescent="0.55000000000000004">
      <c r="A104" s="206" t="s">
        <v>237</v>
      </c>
      <c r="B104" s="337" t="s">
        <v>237</v>
      </c>
      <c r="C104" s="342" t="s">
        <v>247</v>
      </c>
      <c r="D104" s="391" t="s">
        <v>249</v>
      </c>
      <c r="E104" s="355">
        <v>8850</v>
      </c>
      <c r="F104" s="343"/>
      <c r="G104" s="344"/>
      <c r="H104" s="361">
        <v>1</v>
      </c>
      <c r="I104" s="369"/>
      <c r="J104" s="344"/>
      <c r="K104" s="377">
        <v>1</v>
      </c>
    </row>
    <row r="105" spans="1:19" ht="75" customHeight="1" x14ac:dyDescent="0.55000000000000004">
      <c r="A105" s="206" t="s">
        <v>237</v>
      </c>
      <c r="B105" s="337" t="s">
        <v>237</v>
      </c>
      <c r="C105" s="342" t="s">
        <v>244</v>
      </c>
      <c r="D105" s="391" t="s">
        <v>245</v>
      </c>
      <c r="E105" s="355">
        <v>7198</v>
      </c>
      <c r="F105" s="343"/>
      <c r="G105" s="344"/>
      <c r="H105" s="361">
        <v>2</v>
      </c>
      <c r="I105" s="369"/>
      <c r="J105" s="344"/>
      <c r="K105" s="377">
        <v>2</v>
      </c>
    </row>
    <row r="106" spans="1:19" ht="65.25" customHeight="1" x14ac:dyDescent="0.55000000000000004">
      <c r="A106" s="206" t="s">
        <v>237</v>
      </c>
      <c r="B106" s="337" t="s">
        <v>237</v>
      </c>
      <c r="C106" s="342" t="s">
        <v>246</v>
      </c>
      <c r="D106" s="391" t="s">
        <v>248</v>
      </c>
      <c r="E106" s="355">
        <v>3599</v>
      </c>
      <c r="F106" s="343"/>
      <c r="G106" s="344"/>
      <c r="H106" s="361">
        <v>1</v>
      </c>
      <c r="I106" s="369"/>
      <c r="J106" s="344">
        <v>1</v>
      </c>
      <c r="K106" s="377">
        <v>1</v>
      </c>
    </row>
    <row r="107" spans="1:19" ht="100.5" customHeight="1" x14ac:dyDescent="0.35">
      <c r="A107" s="206" t="s">
        <v>78</v>
      </c>
      <c r="B107" s="206" t="s">
        <v>78</v>
      </c>
      <c r="C107" s="212" t="s">
        <v>94</v>
      </c>
      <c r="D107" s="387" t="s">
        <v>304</v>
      </c>
      <c r="E107" s="349">
        <v>1445</v>
      </c>
      <c r="F107" s="333">
        <v>24</v>
      </c>
      <c r="G107" s="334">
        <v>8</v>
      </c>
      <c r="H107" s="361">
        <v>18</v>
      </c>
      <c r="I107" s="361"/>
      <c r="J107" s="334"/>
      <c r="K107" s="377">
        <f>+H107+I107-J107</f>
        <v>18</v>
      </c>
    </row>
    <row r="108" spans="1:19" s="409" customFormat="1" ht="108" customHeight="1" x14ac:dyDescent="0.4">
      <c r="A108" s="410"/>
      <c r="B108" s="410"/>
      <c r="C108" s="411"/>
      <c r="D108" s="412" t="s">
        <v>295</v>
      </c>
      <c r="E108" s="417">
        <f>SUM(E8:E107)</f>
        <v>516194.27</v>
      </c>
      <c r="F108" s="413"/>
      <c r="G108" s="414"/>
      <c r="H108" s="415"/>
      <c r="I108" s="415"/>
      <c r="J108" s="414"/>
      <c r="K108" s="416"/>
      <c r="L108" s="422"/>
    </row>
    <row r="109" spans="1:19" ht="137.25" customHeight="1" x14ac:dyDescent="0.4">
      <c r="A109" s="436" t="s">
        <v>333</v>
      </c>
      <c r="B109" s="435"/>
      <c r="C109" s="26"/>
      <c r="D109" s="403"/>
      <c r="E109" s="356"/>
      <c r="F109" s="29"/>
      <c r="G109" s="30"/>
      <c r="H109" s="30"/>
      <c r="I109" s="30"/>
      <c r="J109" s="30"/>
      <c r="K109" s="378"/>
    </row>
    <row r="110" spans="1:19" s="23" customFormat="1" ht="60.75" customHeight="1" x14ac:dyDescent="0.6">
      <c r="A110" s="714"/>
      <c r="B110" s="714"/>
      <c r="C110" s="714"/>
      <c r="D110" s="714"/>
      <c r="E110" s="714"/>
      <c r="F110" s="714"/>
      <c r="G110" s="714"/>
      <c r="H110" s="714"/>
      <c r="I110" s="714"/>
      <c r="J110" s="714"/>
      <c r="K110" s="714"/>
      <c r="L110" s="714"/>
    </row>
    <row r="111" spans="1:19" ht="30" customHeight="1" thickBot="1" x14ac:dyDescent="0.65">
      <c r="A111" s="434"/>
      <c r="B111" s="434"/>
      <c r="C111" s="322"/>
      <c r="D111" s="404"/>
      <c r="E111" s="357"/>
      <c r="F111" s="322"/>
      <c r="G111" s="322"/>
      <c r="H111" s="322"/>
      <c r="I111" s="322"/>
      <c r="J111" s="322"/>
      <c r="K111" s="379"/>
      <c r="L111" s="433"/>
    </row>
    <row r="112" spans="1:19" ht="77.25" customHeight="1" x14ac:dyDescent="0.6">
      <c r="A112" s="705" t="s">
        <v>331</v>
      </c>
      <c r="B112" s="705"/>
      <c r="C112" s="705"/>
      <c r="D112" s="404"/>
      <c r="E112" s="706" t="s">
        <v>205</v>
      </c>
      <c r="F112" s="706"/>
      <c r="G112" s="706"/>
      <c r="H112" s="706"/>
      <c r="I112" s="706"/>
      <c r="J112" s="706"/>
      <c r="K112" s="706"/>
      <c r="L112" s="432"/>
      <c r="M112" s="432"/>
    </row>
    <row r="113" spans="1:13" ht="40.5" customHeight="1" x14ac:dyDescent="0.2">
      <c r="A113" s="719" t="s">
        <v>198</v>
      </c>
      <c r="B113" s="719"/>
      <c r="C113" s="719"/>
      <c r="D113" s="432"/>
      <c r="E113" s="719" t="s">
        <v>332</v>
      </c>
      <c r="F113" s="719"/>
      <c r="G113" s="719"/>
      <c r="H113" s="719"/>
      <c r="I113" s="719"/>
      <c r="J113" s="719"/>
      <c r="K113" s="719"/>
      <c r="L113" s="319"/>
      <c r="M113" s="319"/>
    </row>
    <row r="114" spans="1:13" ht="44.25" x14ac:dyDescent="0.55000000000000004">
      <c r="A114" s="370"/>
      <c r="B114" s="192"/>
      <c r="C114" s="192"/>
      <c r="D114" s="405"/>
      <c r="E114" s="708"/>
      <c r="F114" s="708"/>
      <c r="G114" s="708"/>
      <c r="H114" s="708"/>
      <c r="I114" s="708"/>
      <c r="J114" s="708"/>
      <c r="K114" s="708"/>
      <c r="L114" s="708"/>
    </row>
    <row r="115" spans="1:13" ht="30" x14ac:dyDescent="0.4">
      <c r="A115" s="23"/>
      <c r="B115" s="23"/>
      <c r="C115" s="23"/>
      <c r="D115" s="406"/>
      <c r="E115" s="358"/>
      <c r="F115" s="35"/>
      <c r="G115" s="23"/>
      <c r="H115" s="23"/>
      <c r="I115" s="23"/>
      <c r="J115" s="23"/>
      <c r="K115" s="380"/>
    </row>
    <row r="116" spans="1:13" ht="30" x14ac:dyDescent="0.4">
      <c r="A116" s="23"/>
      <c r="B116" s="23"/>
      <c r="C116" s="23"/>
      <c r="D116" s="406"/>
      <c r="E116" s="358"/>
      <c r="F116" s="35"/>
      <c r="G116" s="23"/>
      <c r="H116" s="23"/>
      <c r="I116" s="23"/>
      <c r="J116" s="23"/>
      <c r="K116" s="380"/>
    </row>
    <row r="117" spans="1:13" ht="30" x14ac:dyDescent="0.4">
      <c r="A117" s="23"/>
      <c r="B117" s="23"/>
      <c r="C117" s="23"/>
      <c r="D117" s="406"/>
      <c r="E117" s="358"/>
      <c r="F117" s="35"/>
      <c r="G117" s="23"/>
      <c r="H117" s="23"/>
      <c r="I117" s="23"/>
      <c r="J117" s="23"/>
      <c r="K117" s="380"/>
    </row>
    <row r="118" spans="1:13" ht="30" x14ac:dyDescent="0.4">
      <c r="A118" s="23"/>
      <c r="B118" s="23"/>
      <c r="C118" s="23"/>
      <c r="D118" s="406"/>
      <c r="E118" s="358"/>
      <c r="F118" s="35"/>
      <c r="G118" s="23"/>
      <c r="H118" s="23"/>
      <c r="I118" s="23"/>
      <c r="J118" s="23"/>
      <c r="K118" s="380"/>
    </row>
    <row r="119" spans="1:13" x14ac:dyDescent="0.35">
      <c r="A119" s="22"/>
      <c r="B119" s="22"/>
      <c r="C119" s="22"/>
      <c r="D119" s="407"/>
      <c r="E119" s="359"/>
      <c r="F119" s="24"/>
      <c r="G119" s="22"/>
      <c r="H119" s="22"/>
      <c r="I119" s="22"/>
      <c r="J119" s="22"/>
      <c r="K119" s="381"/>
    </row>
    <row r="120" spans="1:13" x14ac:dyDescent="0.35">
      <c r="A120" s="197"/>
      <c r="B120" s="197"/>
      <c r="C120" s="197"/>
      <c r="D120" s="383"/>
      <c r="E120" s="345"/>
      <c r="F120" s="198"/>
      <c r="G120" s="197"/>
      <c r="H120" s="197"/>
      <c r="I120" s="197"/>
      <c r="J120" s="197"/>
      <c r="K120" s="375"/>
    </row>
    <row r="121" spans="1:13" x14ac:dyDescent="0.35">
      <c r="A121" s="197"/>
      <c r="B121" s="197"/>
      <c r="C121" s="197"/>
      <c r="D121" s="383"/>
      <c r="E121" s="345"/>
      <c r="F121" s="198"/>
      <c r="G121" s="197"/>
      <c r="H121" s="197"/>
      <c r="I121" s="197"/>
      <c r="J121" s="197"/>
      <c r="K121" s="375"/>
    </row>
    <row r="122" spans="1:13" x14ac:dyDescent="0.35">
      <c r="A122" s="197"/>
      <c r="B122" s="197"/>
      <c r="C122" s="197"/>
      <c r="D122" s="383"/>
      <c r="E122" s="345"/>
      <c r="F122" s="198"/>
      <c r="G122" s="197"/>
      <c r="H122" s="197"/>
      <c r="I122" s="197"/>
      <c r="J122" s="197"/>
      <c r="K122" s="375"/>
    </row>
    <row r="123" spans="1:13" x14ac:dyDescent="0.35">
      <c r="A123" s="197"/>
      <c r="B123" s="197"/>
      <c r="C123" s="197"/>
      <c r="D123" s="383"/>
      <c r="E123" s="345"/>
      <c r="F123" s="198"/>
      <c r="G123" s="197"/>
      <c r="H123" s="197"/>
      <c r="I123" s="197"/>
      <c r="J123" s="197"/>
      <c r="K123" s="375"/>
    </row>
    <row r="124" spans="1:13" x14ac:dyDescent="0.35">
      <c r="A124" s="197"/>
      <c r="B124" s="197"/>
      <c r="C124" s="197"/>
      <c r="D124" s="383"/>
      <c r="E124" s="345"/>
      <c r="F124" s="198"/>
      <c r="G124" s="197"/>
      <c r="H124" s="197"/>
      <c r="I124" s="197"/>
      <c r="J124" s="197"/>
      <c r="K124" s="375"/>
    </row>
    <row r="125" spans="1:13" x14ac:dyDescent="0.35">
      <c r="A125" s="197"/>
      <c r="B125" s="197"/>
      <c r="C125" s="197"/>
      <c r="D125" s="383"/>
      <c r="E125" s="345"/>
      <c r="F125" s="198"/>
      <c r="G125" s="197"/>
      <c r="H125" s="197"/>
      <c r="I125" s="197"/>
      <c r="J125" s="197"/>
      <c r="K125" s="375"/>
    </row>
    <row r="126" spans="1:13" x14ac:dyDescent="0.35">
      <c r="A126" s="197"/>
      <c r="B126" s="197"/>
      <c r="C126" s="197"/>
      <c r="D126" s="383"/>
      <c r="E126" s="345"/>
      <c r="F126" s="198"/>
      <c r="G126" s="197"/>
      <c r="H126" s="197"/>
      <c r="I126" s="197"/>
      <c r="J126" s="197"/>
      <c r="K126" s="375"/>
    </row>
    <row r="127" spans="1:13" x14ac:dyDescent="0.35">
      <c r="A127" s="197"/>
      <c r="B127" s="197"/>
      <c r="C127" s="197"/>
      <c r="D127" s="383"/>
      <c r="E127" s="345"/>
      <c r="F127" s="198"/>
      <c r="G127" s="197"/>
      <c r="H127" s="197"/>
      <c r="I127" s="197"/>
      <c r="J127" s="197"/>
      <c r="K127" s="375"/>
    </row>
    <row r="128" spans="1:13" x14ac:dyDescent="0.35">
      <c r="A128" s="197"/>
      <c r="B128" s="197"/>
      <c r="C128" s="197"/>
      <c r="D128" s="383"/>
      <c r="E128" s="345"/>
      <c r="F128" s="198"/>
      <c r="G128" s="197"/>
      <c r="H128" s="197"/>
      <c r="I128" s="197"/>
      <c r="J128" s="197"/>
      <c r="K128" s="375"/>
    </row>
    <row r="129" spans="1:11" x14ac:dyDescent="0.35">
      <c r="A129" s="197"/>
      <c r="B129" s="197"/>
      <c r="C129" s="197"/>
      <c r="D129" s="383"/>
      <c r="E129" s="345"/>
      <c r="F129" s="198"/>
      <c r="G129" s="197"/>
      <c r="H129" s="197"/>
      <c r="I129" s="197"/>
      <c r="J129" s="197"/>
      <c r="K129" s="375"/>
    </row>
    <row r="130" spans="1:11" x14ac:dyDescent="0.35">
      <c r="A130" s="197"/>
      <c r="B130" s="197"/>
      <c r="C130" s="197"/>
      <c r="D130" s="383"/>
      <c r="E130" s="345"/>
      <c r="F130" s="198"/>
      <c r="G130" s="197"/>
      <c r="H130" s="197"/>
      <c r="I130" s="197"/>
      <c r="J130" s="197"/>
      <c r="K130" s="375"/>
    </row>
    <row r="131" spans="1:11" x14ac:dyDescent="0.35">
      <c r="A131" s="197"/>
      <c r="B131" s="197"/>
      <c r="C131" s="197"/>
      <c r="D131" s="383"/>
      <c r="E131" s="345"/>
      <c r="F131" s="198"/>
      <c r="G131" s="197"/>
      <c r="H131" s="197"/>
      <c r="I131" s="197"/>
      <c r="J131" s="197"/>
      <c r="K131" s="375"/>
    </row>
    <row r="132" spans="1:11" x14ac:dyDescent="0.35">
      <c r="A132" s="197"/>
      <c r="B132" s="197"/>
      <c r="C132" s="197"/>
      <c r="D132" s="383"/>
      <c r="E132" s="345"/>
      <c r="F132" s="198"/>
      <c r="G132" s="197"/>
      <c r="H132" s="197"/>
      <c r="I132" s="197"/>
      <c r="J132" s="197"/>
      <c r="K132" s="375"/>
    </row>
    <row r="133" spans="1:11" x14ac:dyDescent="0.35">
      <c r="A133" s="197"/>
      <c r="B133" s="197"/>
      <c r="C133" s="197"/>
      <c r="D133" s="383"/>
      <c r="E133" s="345"/>
      <c r="F133" s="198"/>
      <c r="G133" s="197"/>
      <c r="H133" s="197"/>
      <c r="I133" s="197"/>
      <c r="J133" s="197"/>
      <c r="K133" s="375"/>
    </row>
    <row r="134" spans="1:11" x14ac:dyDescent="0.35">
      <c r="A134" s="197"/>
      <c r="B134" s="197"/>
      <c r="C134" s="197"/>
      <c r="D134" s="383"/>
      <c r="E134" s="345"/>
      <c r="F134" s="198"/>
      <c r="G134" s="197"/>
      <c r="H134" s="197"/>
      <c r="I134" s="197"/>
      <c r="J134" s="197"/>
      <c r="K134" s="375"/>
    </row>
    <row r="135" spans="1:11" x14ac:dyDescent="0.35">
      <c r="A135" s="197"/>
      <c r="B135" s="197"/>
      <c r="C135" s="197"/>
      <c r="D135" s="383"/>
      <c r="E135" s="345"/>
      <c r="F135" s="198"/>
      <c r="G135" s="197"/>
      <c r="H135" s="197"/>
      <c r="I135" s="197"/>
      <c r="J135" s="197"/>
      <c r="K135" s="375"/>
    </row>
  </sheetData>
  <sortState ref="B10:K124">
    <sortCondition ref="D10:D124"/>
  </sortState>
  <mergeCells count="8">
    <mergeCell ref="E113:K113"/>
    <mergeCell ref="A5:K5"/>
    <mergeCell ref="A6:K6"/>
    <mergeCell ref="E114:L114"/>
    <mergeCell ref="A110:L110"/>
    <mergeCell ref="E112:K112"/>
    <mergeCell ref="A112:C112"/>
    <mergeCell ref="A113:C113"/>
  </mergeCells>
  <printOptions horizontalCentered="1"/>
  <pageMargins left="0.70866141732283505" right="0.70866141732283505" top="1.4980314960000001" bottom="0.74803149606299202" header="0.31496062992126" footer="0.31496062992126"/>
  <pageSetup scale="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8"/>
  <sheetViews>
    <sheetView topLeftCell="A88" zoomScale="40" zoomScaleNormal="40" zoomScaleSheetLayoutView="29" workbookViewId="0">
      <selection activeCell="C103" sqref="C103"/>
    </sheetView>
  </sheetViews>
  <sheetFormatPr baseColWidth="10" defaultRowHeight="25.5" outlineLevelCol="1" x14ac:dyDescent="0.35"/>
  <cols>
    <col min="1" max="2" width="50.85546875" customWidth="1" outlineLevel="1"/>
    <col min="3" max="3" width="61" customWidth="1"/>
    <col min="4" max="4" width="118.42578125" style="408" customWidth="1"/>
    <col min="5" max="5" width="45.42578125" style="360" customWidth="1"/>
    <col min="6" max="6" width="46.28515625" style="12" hidden="1" customWidth="1"/>
    <col min="7" max="7" width="38.140625" hidden="1" customWidth="1"/>
    <col min="8" max="8" width="45.28515625" customWidth="1" outlineLevel="1"/>
    <col min="9" max="9" width="45.28515625" style="360" customWidth="1" outlineLevel="1"/>
    <col min="10" max="11" width="38.140625" customWidth="1" outlineLevel="1"/>
    <col min="12" max="12" width="45.7109375" customWidth="1" outlineLevel="1"/>
    <col min="13" max="13" width="44.5703125" style="382" customWidth="1"/>
    <col min="14" max="14" width="59.28515625" style="419" customWidth="1"/>
  </cols>
  <sheetData>
    <row r="5" spans="1:14" ht="75" customHeight="1" x14ac:dyDescent="0.35">
      <c r="A5" s="710" t="s">
        <v>206</v>
      </c>
      <c r="B5" s="710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418"/>
    </row>
    <row r="6" spans="1:14" ht="62.25" customHeight="1" thickBot="1" x14ac:dyDescent="0.4">
      <c r="A6" s="715" t="s">
        <v>368</v>
      </c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418"/>
    </row>
    <row r="7" spans="1:14" s="73" customFormat="1" ht="146.25" customHeight="1" thickBot="1" x14ac:dyDescent="0.6">
      <c r="A7" s="327" t="s">
        <v>49</v>
      </c>
      <c r="B7" s="250" t="s">
        <v>48</v>
      </c>
      <c r="C7" s="481" t="s">
        <v>50</v>
      </c>
      <c r="D7" s="482" t="s">
        <v>51</v>
      </c>
      <c r="E7" s="483" t="s">
        <v>21</v>
      </c>
      <c r="F7" s="484"/>
      <c r="G7" s="485" t="s">
        <v>52</v>
      </c>
      <c r="H7" s="486" t="s">
        <v>296</v>
      </c>
      <c r="I7" s="487" t="s">
        <v>348</v>
      </c>
      <c r="J7" s="488" t="s">
        <v>293</v>
      </c>
      <c r="K7" s="488" t="s">
        <v>294</v>
      </c>
      <c r="L7" s="488" t="s">
        <v>350</v>
      </c>
      <c r="M7" s="489" t="s">
        <v>349</v>
      </c>
      <c r="N7" s="419"/>
    </row>
    <row r="8" spans="1:14" ht="98.25" customHeight="1" x14ac:dyDescent="0.35">
      <c r="A8" s="206" t="s">
        <v>237</v>
      </c>
      <c r="B8" s="323" t="s">
        <v>237</v>
      </c>
      <c r="C8" s="324" t="s">
        <v>261</v>
      </c>
      <c r="D8" s="386" t="s">
        <v>262</v>
      </c>
      <c r="E8" s="350">
        <v>1522.2</v>
      </c>
      <c r="F8" s="335"/>
      <c r="G8" s="336"/>
      <c r="H8" s="361">
        <v>3</v>
      </c>
      <c r="I8" s="443">
        <f t="shared" ref="I8:I71" si="0">E8/H8</f>
        <v>507.40000000000003</v>
      </c>
      <c r="J8" s="365"/>
      <c r="K8" s="446"/>
      <c r="L8" s="445">
        <f t="shared" ref="L8:L71" si="1">I8*M8</f>
        <v>1522.2</v>
      </c>
      <c r="M8" s="377">
        <f t="shared" ref="M8:M71" si="2">+H8+J8-K8</f>
        <v>3</v>
      </c>
    </row>
    <row r="9" spans="1:14" ht="80.099999999999994" customHeight="1" x14ac:dyDescent="0.35">
      <c r="A9" s="206" t="s">
        <v>237</v>
      </c>
      <c r="B9" s="206" t="s">
        <v>237</v>
      </c>
      <c r="C9" s="212" t="s">
        <v>95</v>
      </c>
      <c r="D9" s="387" t="s">
        <v>325</v>
      </c>
      <c r="E9" s="349">
        <v>1770</v>
      </c>
      <c r="F9" s="333">
        <v>10</v>
      </c>
      <c r="G9" s="334">
        <v>1</v>
      </c>
      <c r="H9" s="361">
        <v>50</v>
      </c>
      <c r="I9" s="443">
        <f t="shared" si="0"/>
        <v>35.4</v>
      </c>
      <c r="J9" s="361"/>
      <c r="K9" s="446">
        <v>42</v>
      </c>
      <c r="L9" s="445">
        <f t="shared" si="1"/>
        <v>283.2</v>
      </c>
      <c r="M9" s="377">
        <f t="shared" si="2"/>
        <v>8</v>
      </c>
    </row>
    <row r="10" spans="1:14" ht="80.099999999999994" customHeight="1" x14ac:dyDescent="0.35">
      <c r="A10" s="206">
        <v>43748</v>
      </c>
      <c r="B10" s="206">
        <v>43748</v>
      </c>
      <c r="C10" s="100" t="s">
        <v>87</v>
      </c>
      <c r="D10" s="388" t="s">
        <v>326</v>
      </c>
      <c r="E10" s="347">
        <v>5880</v>
      </c>
      <c r="F10" s="179">
        <v>5</v>
      </c>
      <c r="G10" s="332">
        <v>5</v>
      </c>
      <c r="H10" s="361">
        <v>1</v>
      </c>
      <c r="I10" s="443">
        <f t="shared" si="0"/>
        <v>5880</v>
      </c>
      <c r="J10" s="361"/>
      <c r="K10" s="447"/>
      <c r="L10" s="445">
        <f t="shared" si="1"/>
        <v>5880</v>
      </c>
      <c r="M10" s="377">
        <f t="shared" si="2"/>
        <v>1</v>
      </c>
    </row>
    <row r="11" spans="1:14" ht="79.5" customHeight="1" x14ac:dyDescent="0.35">
      <c r="A11" s="206" t="s">
        <v>237</v>
      </c>
      <c r="B11" s="323" t="s">
        <v>237</v>
      </c>
      <c r="C11" s="324" t="s">
        <v>267</v>
      </c>
      <c r="D11" s="388" t="s">
        <v>268</v>
      </c>
      <c r="E11" s="350">
        <v>4307</v>
      </c>
      <c r="F11" s="335"/>
      <c r="G11" s="336"/>
      <c r="H11" s="361">
        <v>10</v>
      </c>
      <c r="I11" s="443">
        <f t="shared" si="0"/>
        <v>430.7</v>
      </c>
      <c r="J11" s="365"/>
      <c r="K11" s="446"/>
      <c r="L11" s="445">
        <f t="shared" si="1"/>
        <v>4307</v>
      </c>
      <c r="M11" s="377">
        <f t="shared" si="2"/>
        <v>10</v>
      </c>
    </row>
    <row r="12" spans="1:14" ht="90.75" customHeight="1" x14ac:dyDescent="0.55000000000000004">
      <c r="A12" s="206" t="s">
        <v>237</v>
      </c>
      <c r="B12" s="323" t="s">
        <v>236</v>
      </c>
      <c r="C12" s="324" t="s">
        <v>162</v>
      </c>
      <c r="D12" s="389" t="s">
        <v>141</v>
      </c>
      <c r="E12" s="354">
        <v>413</v>
      </c>
      <c r="F12" s="335"/>
      <c r="G12" s="336"/>
      <c r="H12" s="361">
        <v>1</v>
      </c>
      <c r="I12" s="443">
        <f t="shared" si="0"/>
        <v>413</v>
      </c>
      <c r="J12" s="367"/>
      <c r="K12" s="446"/>
      <c r="L12" s="445">
        <f>I12*M12</f>
        <v>413</v>
      </c>
      <c r="M12" s="377">
        <f t="shared" si="2"/>
        <v>1</v>
      </c>
    </row>
    <row r="13" spans="1:14" ht="80.099999999999994" customHeight="1" x14ac:dyDescent="0.35">
      <c r="A13" s="206" t="s">
        <v>237</v>
      </c>
      <c r="B13" s="206">
        <v>43748</v>
      </c>
      <c r="C13" s="212" t="s">
        <v>109</v>
      </c>
      <c r="D13" s="387" t="s">
        <v>229</v>
      </c>
      <c r="E13" s="349">
        <v>871.9</v>
      </c>
      <c r="F13" s="333">
        <v>5</v>
      </c>
      <c r="G13" s="334">
        <v>0</v>
      </c>
      <c r="H13" s="361">
        <v>5</v>
      </c>
      <c r="I13" s="443">
        <f t="shared" si="0"/>
        <v>174.38</v>
      </c>
      <c r="J13" s="364"/>
      <c r="K13" s="446">
        <v>1</v>
      </c>
      <c r="L13" s="445">
        <f t="shared" si="1"/>
        <v>697.52</v>
      </c>
      <c r="M13" s="377">
        <f t="shared" si="2"/>
        <v>4</v>
      </c>
    </row>
    <row r="14" spans="1:14" ht="90.75" customHeight="1" x14ac:dyDescent="0.35">
      <c r="A14" s="206" t="s">
        <v>237</v>
      </c>
      <c r="B14" s="206" t="s">
        <v>237</v>
      </c>
      <c r="C14" s="212" t="s">
        <v>96</v>
      </c>
      <c r="D14" s="390" t="s">
        <v>324</v>
      </c>
      <c r="E14" s="349">
        <v>1947</v>
      </c>
      <c r="F14" s="333">
        <v>300</v>
      </c>
      <c r="G14" s="334">
        <v>50</v>
      </c>
      <c r="H14" s="361">
        <v>50</v>
      </c>
      <c r="I14" s="443">
        <f t="shared" si="0"/>
        <v>38.94</v>
      </c>
      <c r="J14" s="361"/>
      <c r="K14" s="446">
        <v>6</v>
      </c>
      <c r="L14" s="445">
        <f t="shared" si="1"/>
        <v>1713.36</v>
      </c>
      <c r="M14" s="377">
        <f t="shared" si="2"/>
        <v>44</v>
      </c>
    </row>
    <row r="15" spans="1:14" ht="80.099999999999994" customHeight="1" x14ac:dyDescent="0.55000000000000004">
      <c r="A15" s="206">
        <v>43748</v>
      </c>
      <c r="B15" s="206">
        <v>43748</v>
      </c>
      <c r="C15" s="212" t="s">
        <v>152</v>
      </c>
      <c r="D15" s="385" t="s">
        <v>258</v>
      </c>
      <c r="E15" s="353">
        <v>3534.1</v>
      </c>
      <c r="F15" s="333">
        <v>20</v>
      </c>
      <c r="G15" s="334">
        <v>0</v>
      </c>
      <c r="H15" s="361">
        <v>2</v>
      </c>
      <c r="I15" s="443">
        <f t="shared" si="0"/>
        <v>1767.05</v>
      </c>
      <c r="J15" s="368"/>
      <c r="K15" s="446"/>
      <c r="L15" s="445">
        <f t="shared" si="1"/>
        <v>3534.1</v>
      </c>
      <c r="M15" s="377">
        <f t="shared" si="2"/>
        <v>2</v>
      </c>
    </row>
    <row r="16" spans="1:14" ht="80.099999999999994" customHeight="1" x14ac:dyDescent="0.55000000000000004">
      <c r="A16" s="206">
        <v>43748</v>
      </c>
      <c r="B16" s="206">
        <v>43748</v>
      </c>
      <c r="C16" s="212" t="s">
        <v>153</v>
      </c>
      <c r="D16" s="385" t="s">
        <v>257</v>
      </c>
      <c r="E16" s="353">
        <v>890</v>
      </c>
      <c r="F16" s="333">
        <v>20</v>
      </c>
      <c r="G16" s="334">
        <v>0</v>
      </c>
      <c r="H16" s="361">
        <v>5</v>
      </c>
      <c r="I16" s="443">
        <f t="shared" si="0"/>
        <v>178</v>
      </c>
      <c r="J16" s="368"/>
      <c r="K16" s="446"/>
      <c r="L16" s="445">
        <f t="shared" si="1"/>
        <v>890</v>
      </c>
      <c r="M16" s="377">
        <f t="shared" si="2"/>
        <v>5</v>
      </c>
    </row>
    <row r="17" spans="1:14" ht="91.5" customHeight="1" x14ac:dyDescent="0.55000000000000004">
      <c r="A17" s="206" t="s">
        <v>237</v>
      </c>
      <c r="B17" s="323" t="s">
        <v>236</v>
      </c>
      <c r="C17" s="324" t="s">
        <v>163</v>
      </c>
      <c r="D17" s="389" t="s">
        <v>241</v>
      </c>
      <c r="E17" s="354">
        <v>413</v>
      </c>
      <c r="F17" s="335"/>
      <c r="G17" s="336"/>
      <c r="H17" s="361">
        <v>1</v>
      </c>
      <c r="I17" s="443">
        <f t="shared" si="0"/>
        <v>413</v>
      </c>
      <c r="J17" s="367"/>
      <c r="K17" s="446"/>
      <c r="L17" s="445">
        <f t="shared" si="1"/>
        <v>413</v>
      </c>
      <c r="M17" s="377">
        <f t="shared" si="2"/>
        <v>1</v>
      </c>
    </row>
    <row r="18" spans="1:14" ht="102" customHeight="1" x14ac:dyDescent="0.55000000000000004">
      <c r="A18" s="206" t="s">
        <v>237</v>
      </c>
      <c r="B18" s="323" t="s">
        <v>236</v>
      </c>
      <c r="C18" s="324" t="s">
        <v>164</v>
      </c>
      <c r="D18" s="389" t="s">
        <v>240</v>
      </c>
      <c r="E18" s="354">
        <v>413</v>
      </c>
      <c r="F18" s="335"/>
      <c r="G18" s="336"/>
      <c r="H18" s="361">
        <v>1</v>
      </c>
      <c r="I18" s="443">
        <f t="shared" si="0"/>
        <v>413</v>
      </c>
      <c r="J18" s="367"/>
      <c r="K18" s="446"/>
      <c r="L18" s="445">
        <f t="shared" si="1"/>
        <v>413</v>
      </c>
      <c r="M18" s="377">
        <f t="shared" si="2"/>
        <v>1</v>
      </c>
    </row>
    <row r="19" spans="1:14" ht="93" customHeight="1" x14ac:dyDescent="0.55000000000000004">
      <c r="A19" s="323" t="s">
        <v>236</v>
      </c>
      <c r="B19" s="323" t="s">
        <v>236</v>
      </c>
      <c r="C19" s="324" t="s">
        <v>159</v>
      </c>
      <c r="D19" s="389" t="s">
        <v>239</v>
      </c>
      <c r="E19" s="354">
        <v>413</v>
      </c>
      <c r="F19" s="335"/>
      <c r="G19" s="336"/>
      <c r="H19" s="361">
        <v>1</v>
      </c>
      <c r="I19" s="443">
        <f t="shared" si="0"/>
        <v>413</v>
      </c>
      <c r="J19" s="367"/>
      <c r="K19" s="446"/>
      <c r="L19" s="445">
        <f t="shared" si="1"/>
        <v>413</v>
      </c>
      <c r="M19" s="377">
        <f t="shared" si="2"/>
        <v>1</v>
      </c>
    </row>
    <row r="20" spans="1:14" s="341" customFormat="1" ht="80.099999999999994" customHeight="1" x14ac:dyDescent="0.55000000000000004">
      <c r="A20" s="337" t="s">
        <v>237</v>
      </c>
      <c r="B20" s="337" t="s">
        <v>237</v>
      </c>
      <c r="C20" s="342" t="s">
        <v>250</v>
      </c>
      <c r="D20" s="391" t="s">
        <v>251</v>
      </c>
      <c r="E20" s="355">
        <v>3422</v>
      </c>
      <c r="F20" s="343"/>
      <c r="G20" s="344"/>
      <c r="H20" s="361">
        <v>1</v>
      </c>
      <c r="I20" s="443">
        <f t="shared" si="0"/>
        <v>3422</v>
      </c>
      <c r="J20" s="369"/>
      <c r="K20" s="446"/>
      <c r="L20" s="445">
        <f t="shared" si="1"/>
        <v>3422</v>
      </c>
      <c r="M20" s="377">
        <f t="shared" si="2"/>
        <v>1</v>
      </c>
      <c r="N20" s="420"/>
    </row>
    <row r="21" spans="1:14" ht="80.099999999999994" customHeight="1" x14ac:dyDescent="0.35">
      <c r="A21" s="206" t="s">
        <v>188</v>
      </c>
      <c r="B21" s="206" t="s">
        <v>188</v>
      </c>
      <c r="C21" s="212" t="s">
        <v>112</v>
      </c>
      <c r="D21" s="390" t="s">
        <v>225</v>
      </c>
      <c r="E21" s="349">
        <v>25402.55</v>
      </c>
      <c r="F21" s="333">
        <v>0</v>
      </c>
      <c r="G21" s="334">
        <v>0</v>
      </c>
      <c r="H21" s="361">
        <v>2</v>
      </c>
      <c r="I21" s="443">
        <f t="shared" si="0"/>
        <v>12701.275</v>
      </c>
      <c r="J21" s="364"/>
      <c r="K21" s="446"/>
      <c r="L21" s="445">
        <f t="shared" si="1"/>
        <v>12701.275</v>
      </c>
      <c r="M21" s="377">
        <v>1</v>
      </c>
    </row>
    <row r="22" spans="1:14" ht="94.5" customHeight="1" x14ac:dyDescent="0.35">
      <c r="A22" s="206" t="s">
        <v>237</v>
      </c>
      <c r="B22" s="206" t="s">
        <v>237</v>
      </c>
      <c r="C22" s="212">
        <v>-582</v>
      </c>
      <c r="D22" s="390" t="s">
        <v>219</v>
      </c>
      <c r="E22" s="349">
        <v>22839</v>
      </c>
      <c r="F22" s="333">
        <v>1</v>
      </c>
      <c r="G22" s="334">
        <v>2</v>
      </c>
      <c r="H22" s="361">
        <v>2</v>
      </c>
      <c r="I22" s="443">
        <f t="shared" si="0"/>
        <v>11419.5</v>
      </c>
      <c r="J22" s="364"/>
      <c r="K22" s="446"/>
      <c r="L22" s="445">
        <f t="shared" si="1"/>
        <v>22839</v>
      </c>
      <c r="M22" s="377">
        <f t="shared" si="2"/>
        <v>2</v>
      </c>
    </row>
    <row r="23" spans="1:14" ht="85.5" customHeight="1" x14ac:dyDescent="0.35">
      <c r="A23" s="206" t="s">
        <v>237</v>
      </c>
      <c r="B23" s="206" t="s">
        <v>237</v>
      </c>
      <c r="C23" s="324" t="s">
        <v>114</v>
      </c>
      <c r="D23" s="392" t="s">
        <v>226</v>
      </c>
      <c r="E23" s="350">
        <v>10135.6</v>
      </c>
      <c r="F23" s="335">
        <v>3</v>
      </c>
      <c r="G23" s="336">
        <v>0</v>
      </c>
      <c r="H23" s="361">
        <v>4</v>
      </c>
      <c r="I23" s="443">
        <f t="shared" si="0"/>
        <v>2533.9</v>
      </c>
      <c r="J23" s="365"/>
      <c r="K23" s="446">
        <v>1</v>
      </c>
      <c r="L23" s="445">
        <f t="shared" si="1"/>
        <v>7601.7000000000007</v>
      </c>
      <c r="M23" s="377">
        <f t="shared" si="2"/>
        <v>3</v>
      </c>
    </row>
    <row r="24" spans="1:14" ht="80.099999999999994" customHeight="1" x14ac:dyDescent="0.35">
      <c r="A24" s="206" t="s">
        <v>237</v>
      </c>
      <c r="B24" s="206" t="s">
        <v>236</v>
      </c>
      <c r="C24" s="212" t="s">
        <v>113</v>
      </c>
      <c r="D24" s="390" t="s">
        <v>227</v>
      </c>
      <c r="E24" s="349">
        <v>3422</v>
      </c>
      <c r="F24" s="333">
        <v>1</v>
      </c>
      <c r="G24" s="334">
        <v>0</v>
      </c>
      <c r="H24" s="361">
        <v>1</v>
      </c>
      <c r="I24" s="443">
        <f t="shared" si="0"/>
        <v>3422</v>
      </c>
      <c r="J24" s="364"/>
      <c r="K24" s="446"/>
      <c r="L24" s="445">
        <f t="shared" si="1"/>
        <v>3422</v>
      </c>
      <c r="M24" s="377">
        <f t="shared" si="2"/>
        <v>1</v>
      </c>
    </row>
    <row r="25" spans="1:14" s="325" customFormat="1" ht="72" customHeight="1" x14ac:dyDescent="0.55000000000000004">
      <c r="A25" s="206" t="s">
        <v>237</v>
      </c>
      <c r="B25" s="337" t="s">
        <v>237</v>
      </c>
      <c r="C25" s="342" t="s">
        <v>254</v>
      </c>
      <c r="D25" s="391" t="s">
        <v>255</v>
      </c>
      <c r="E25" s="355">
        <v>5310</v>
      </c>
      <c r="F25" s="343"/>
      <c r="G25" s="344"/>
      <c r="H25" s="361">
        <v>1</v>
      </c>
      <c r="I25" s="443">
        <f t="shared" si="0"/>
        <v>5310</v>
      </c>
      <c r="J25" s="369"/>
      <c r="K25" s="446"/>
      <c r="L25" s="445">
        <f t="shared" si="1"/>
        <v>5310</v>
      </c>
      <c r="M25" s="377">
        <f t="shared" si="2"/>
        <v>1</v>
      </c>
      <c r="N25" s="421"/>
    </row>
    <row r="26" spans="1:14" s="325" customFormat="1" ht="90.75" customHeight="1" x14ac:dyDescent="0.35">
      <c r="A26" s="206" t="s">
        <v>237</v>
      </c>
      <c r="B26" s="206" t="s">
        <v>188</v>
      </c>
      <c r="C26" s="212" t="s">
        <v>117</v>
      </c>
      <c r="D26" s="390" t="s">
        <v>323</v>
      </c>
      <c r="E26" s="349">
        <v>42677.96</v>
      </c>
      <c r="F26" s="333">
        <v>3</v>
      </c>
      <c r="G26" s="334">
        <v>0</v>
      </c>
      <c r="H26" s="361">
        <v>3</v>
      </c>
      <c r="I26" s="443">
        <f t="shared" si="0"/>
        <v>14225.986666666666</v>
      </c>
      <c r="J26" s="364"/>
      <c r="K26" s="446"/>
      <c r="L26" s="445">
        <f t="shared" si="1"/>
        <v>42677.96</v>
      </c>
      <c r="M26" s="377">
        <f t="shared" si="2"/>
        <v>3</v>
      </c>
      <c r="N26" s="421"/>
    </row>
    <row r="27" spans="1:14" s="341" customFormat="1" ht="87" customHeight="1" x14ac:dyDescent="0.35">
      <c r="A27" s="337">
        <v>43748</v>
      </c>
      <c r="B27" s="337">
        <v>43748</v>
      </c>
      <c r="C27" s="338" t="s">
        <v>81</v>
      </c>
      <c r="D27" s="394" t="s">
        <v>322</v>
      </c>
      <c r="E27" s="348">
        <v>407</v>
      </c>
      <c r="F27" s="339">
        <v>15</v>
      </c>
      <c r="G27" s="340">
        <v>40</v>
      </c>
      <c r="H27" s="362">
        <v>24</v>
      </c>
      <c r="I27" s="443">
        <f t="shared" si="0"/>
        <v>16.958333333333332</v>
      </c>
      <c r="J27" s="362"/>
      <c r="K27" s="447"/>
      <c r="L27" s="445">
        <f t="shared" si="1"/>
        <v>407</v>
      </c>
      <c r="M27" s="377">
        <f t="shared" si="2"/>
        <v>24</v>
      </c>
      <c r="N27" s="420"/>
    </row>
    <row r="28" spans="1:14" s="341" customFormat="1" ht="80.099999999999994" customHeight="1" x14ac:dyDescent="0.35">
      <c r="A28" s="337">
        <v>43748</v>
      </c>
      <c r="B28" s="337">
        <v>43748</v>
      </c>
      <c r="C28" s="338" t="s">
        <v>82</v>
      </c>
      <c r="D28" s="424" t="s">
        <v>298</v>
      </c>
      <c r="E28" s="348">
        <f>34*9</f>
        <v>306</v>
      </c>
      <c r="F28" s="339">
        <v>50</v>
      </c>
      <c r="G28" s="340">
        <v>20</v>
      </c>
      <c r="H28" s="362">
        <v>9</v>
      </c>
      <c r="I28" s="443">
        <f t="shared" si="0"/>
        <v>34</v>
      </c>
      <c r="J28" s="362"/>
      <c r="K28" s="447">
        <v>2</v>
      </c>
      <c r="L28" s="445">
        <f t="shared" si="1"/>
        <v>238</v>
      </c>
      <c r="M28" s="377">
        <f t="shared" si="2"/>
        <v>7</v>
      </c>
      <c r="N28" s="420"/>
    </row>
    <row r="29" spans="1:14" s="341" customFormat="1" ht="80.099999999999994" customHeight="1" x14ac:dyDescent="0.35">
      <c r="A29" s="337">
        <v>43748</v>
      </c>
      <c r="B29" s="337">
        <v>43748</v>
      </c>
      <c r="C29" s="338" t="s">
        <v>83</v>
      </c>
      <c r="D29" s="424" t="s">
        <v>299</v>
      </c>
      <c r="E29" s="348">
        <f>25*M29</f>
        <v>1600</v>
      </c>
      <c r="F29" s="339">
        <v>300</v>
      </c>
      <c r="G29" s="340">
        <v>180</v>
      </c>
      <c r="H29" s="362">
        <v>68</v>
      </c>
      <c r="I29" s="443">
        <f t="shared" si="0"/>
        <v>23.529411764705884</v>
      </c>
      <c r="J29" s="362"/>
      <c r="K29" s="447">
        <v>4</v>
      </c>
      <c r="L29" s="445">
        <f t="shared" si="1"/>
        <v>1505.8823529411766</v>
      </c>
      <c r="M29" s="377">
        <f t="shared" si="2"/>
        <v>64</v>
      </c>
      <c r="N29" s="420"/>
    </row>
    <row r="30" spans="1:14" s="341" customFormat="1" ht="79.5" customHeight="1" x14ac:dyDescent="0.35">
      <c r="A30" s="337">
        <v>43748</v>
      </c>
      <c r="B30" s="337">
        <v>43748</v>
      </c>
      <c r="C30" s="338" t="s">
        <v>83</v>
      </c>
      <c r="D30" s="424" t="s">
        <v>300</v>
      </c>
      <c r="E30" s="348">
        <f>35*M30</f>
        <v>1470</v>
      </c>
      <c r="F30" s="339">
        <v>100</v>
      </c>
      <c r="G30" s="340">
        <v>10</v>
      </c>
      <c r="H30" s="362">
        <v>46</v>
      </c>
      <c r="I30" s="443">
        <f t="shared" si="0"/>
        <v>31.956521739130434</v>
      </c>
      <c r="J30" s="362"/>
      <c r="K30" s="447">
        <v>4</v>
      </c>
      <c r="L30" s="445">
        <f t="shared" si="1"/>
        <v>1342.1739130434783</v>
      </c>
      <c r="M30" s="377">
        <f t="shared" si="2"/>
        <v>42</v>
      </c>
      <c r="N30" s="420"/>
    </row>
    <row r="31" spans="1:14" s="341" customFormat="1" ht="80.099999999999994" customHeight="1" x14ac:dyDescent="0.35">
      <c r="A31" s="337">
        <v>43748</v>
      </c>
      <c r="B31" s="337" t="s">
        <v>237</v>
      </c>
      <c r="C31" s="338" t="s">
        <v>278</v>
      </c>
      <c r="D31" s="424" t="s">
        <v>302</v>
      </c>
      <c r="E31" s="348">
        <v>89.68</v>
      </c>
      <c r="F31" s="339"/>
      <c r="G31" s="340"/>
      <c r="H31" s="362">
        <v>2</v>
      </c>
      <c r="I31" s="443">
        <f t="shared" si="0"/>
        <v>44.84</v>
      </c>
      <c r="J31" s="362"/>
      <c r="K31" s="447"/>
      <c r="L31" s="445">
        <f t="shared" si="1"/>
        <v>89.68</v>
      </c>
      <c r="M31" s="377">
        <f t="shared" si="2"/>
        <v>2</v>
      </c>
      <c r="N31" s="420"/>
    </row>
    <row r="32" spans="1:14" s="425" customFormat="1" ht="80.099999999999994" customHeight="1" x14ac:dyDescent="0.4">
      <c r="A32" s="337" t="s">
        <v>328</v>
      </c>
      <c r="B32" s="337" t="s">
        <v>237</v>
      </c>
      <c r="C32" s="338" t="s">
        <v>85</v>
      </c>
      <c r="D32" s="424" t="s">
        <v>321</v>
      </c>
      <c r="E32" s="348">
        <v>2061.6999999999998</v>
      </c>
      <c r="F32" s="339">
        <v>40</v>
      </c>
      <c r="G32" s="340">
        <v>20</v>
      </c>
      <c r="H32" s="362">
        <v>60</v>
      </c>
      <c r="I32" s="443">
        <f t="shared" si="0"/>
        <v>34.361666666666665</v>
      </c>
      <c r="J32" s="362"/>
      <c r="K32" s="447">
        <v>5</v>
      </c>
      <c r="L32" s="445">
        <f t="shared" si="1"/>
        <v>1889.8916666666667</v>
      </c>
      <c r="M32" s="377">
        <f t="shared" si="2"/>
        <v>55</v>
      </c>
      <c r="N32" s="420"/>
    </row>
    <row r="33" spans="1:14" s="325" customFormat="1" ht="93.75" customHeight="1" x14ac:dyDescent="0.35">
      <c r="A33" s="323">
        <v>43748</v>
      </c>
      <c r="B33" s="206" t="s">
        <v>78</v>
      </c>
      <c r="C33" s="100" t="s">
        <v>89</v>
      </c>
      <c r="D33" s="388" t="s">
        <v>3</v>
      </c>
      <c r="E33" s="347">
        <v>840</v>
      </c>
      <c r="F33" s="179">
        <v>100</v>
      </c>
      <c r="G33" s="332">
        <v>0</v>
      </c>
      <c r="H33" s="361">
        <v>50</v>
      </c>
      <c r="I33" s="443">
        <f t="shared" si="0"/>
        <v>16.8</v>
      </c>
      <c r="J33" s="361"/>
      <c r="K33" s="447">
        <v>10</v>
      </c>
      <c r="L33" s="445">
        <f t="shared" si="1"/>
        <v>672</v>
      </c>
      <c r="M33" s="377">
        <f t="shared" si="2"/>
        <v>40</v>
      </c>
      <c r="N33" s="421"/>
    </row>
    <row r="34" spans="1:14" s="325" customFormat="1" ht="100.5" customHeight="1" x14ac:dyDescent="0.35">
      <c r="A34" s="323" t="s">
        <v>237</v>
      </c>
      <c r="B34" s="206" t="s">
        <v>237</v>
      </c>
      <c r="C34" s="324" t="s">
        <v>292</v>
      </c>
      <c r="D34" s="392" t="s">
        <v>320</v>
      </c>
      <c r="E34" s="350">
        <v>2346</v>
      </c>
      <c r="F34" s="335"/>
      <c r="G34" s="336"/>
      <c r="H34" s="361">
        <v>10</v>
      </c>
      <c r="I34" s="443">
        <f t="shared" si="0"/>
        <v>234.6</v>
      </c>
      <c r="J34" s="363"/>
      <c r="K34" s="446">
        <v>2</v>
      </c>
      <c r="L34" s="445">
        <f t="shared" si="1"/>
        <v>1876.8</v>
      </c>
      <c r="M34" s="377">
        <f t="shared" si="2"/>
        <v>8</v>
      </c>
      <c r="N34" s="421"/>
    </row>
    <row r="35" spans="1:14" s="325" customFormat="1" ht="89.25" customHeight="1" x14ac:dyDescent="0.35">
      <c r="A35" s="323" t="s">
        <v>237</v>
      </c>
      <c r="B35" s="323" t="s">
        <v>237</v>
      </c>
      <c r="C35" s="324" t="s">
        <v>265</v>
      </c>
      <c r="D35" s="392" t="s">
        <v>266</v>
      </c>
      <c r="E35" s="350">
        <v>2714</v>
      </c>
      <c r="F35" s="335"/>
      <c r="G35" s="336"/>
      <c r="H35" s="361">
        <v>2</v>
      </c>
      <c r="I35" s="443">
        <f t="shared" si="0"/>
        <v>1357</v>
      </c>
      <c r="J35" s="365"/>
      <c r="K35" s="446">
        <v>1</v>
      </c>
      <c r="L35" s="445">
        <f t="shared" si="1"/>
        <v>1357</v>
      </c>
      <c r="M35" s="377">
        <f t="shared" si="2"/>
        <v>1</v>
      </c>
      <c r="N35" s="421"/>
    </row>
    <row r="36" spans="1:14" s="325" customFormat="1" ht="79.5" customHeight="1" x14ac:dyDescent="0.35">
      <c r="A36" s="323">
        <v>43748</v>
      </c>
      <c r="B36" s="337" t="s">
        <v>78</v>
      </c>
      <c r="C36" s="338" t="s">
        <v>90</v>
      </c>
      <c r="D36" s="394" t="s">
        <v>319</v>
      </c>
      <c r="E36" s="348">
        <v>2535</v>
      </c>
      <c r="F36" s="339">
        <v>20</v>
      </c>
      <c r="G36" s="340">
        <v>20</v>
      </c>
      <c r="H36" s="361">
        <v>20</v>
      </c>
      <c r="I36" s="443">
        <f t="shared" si="0"/>
        <v>126.75</v>
      </c>
      <c r="J36" s="362"/>
      <c r="K36" s="447">
        <v>13</v>
      </c>
      <c r="L36" s="445">
        <f t="shared" si="1"/>
        <v>887.25</v>
      </c>
      <c r="M36" s="377">
        <v>7</v>
      </c>
      <c r="N36" s="421"/>
    </row>
    <row r="37" spans="1:14" ht="80.099999999999994" customHeight="1" x14ac:dyDescent="0.35">
      <c r="A37" s="206">
        <v>43748</v>
      </c>
      <c r="B37" s="206" t="s">
        <v>78</v>
      </c>
      <c r="C37" s="100" t="s">
        <v>92</v>
      </c>
      <c r="D37" s="388" t="s">
        <v>317</v>
      </c>
      <c r="E37" s="347">
        <v>379.72</v>
      </c>
      <c r="F37" s="179">
        <v>20</v>
      </c>
      <c r="G37" s="332">
        <v>20</v>
      </c>
      <c r="H37" s="361">
        <v>11</v>
      </c>
      <c r="I37" s="443">
        <f t="shared" si="0"/>
        <v>34.520000000000003</v>
      </c>
      <c r="J37" s="361"/>
      <c r="K37" s="447">
        <v>5</v>
      </c>
      <c r="L37" s="445">
        <f t="shared" si="1"/>
        <v>207.12</v>
      </c>
      <c r="M37" s="377">
        <f t="shared" si="2"/>
        <v>6</v>
      </c>
    </row>
    <row r="38" spans="1:14" ht="87" customHeight="1" x14ac:dyDescent="0.55000000000000004">
      <c r="A38" s="206">
        <v>43748</v>
      </c>
      <c r="B38" s="206">
        <v>43932</v>
      </c>
      <c r="C38" s="212" t="s">
        <v>290</v>
      </c>
      <c r="D38" s="385" t="s">
        <v>209</v>
      </c>
      <c r="E38" s="353">
        <v>24500</v>
      </c>
      <c r="F38" s="333"/>
      <c r="G38" s="334"/>
      <c r="H38" s="361">
        <v>5</v>
      </c>
      <c r="I38" s="443">
        <f t="shared" si="0"/>
        <v>4900</v>
      </c>
      <c r="J38" s="368"/>
      <c r="K38" s="446"/>
      <c r="L38" s="445">
        <f t="shared" si="1"/>
        <v>24500</v>
      </c>
      <c r="M38" s="377">
        <f t="shared" si="2"/>
        <v>5</v>
      </c>
    </row>
    <row r="39" spans="1:14" ht="80.099999999999994" customHeight="1" x14ac:dyDescent="0.35">
      <c r="A39" s="206">
        <v>43748</v>
      </c>
      <c r="B39" s="206" t="s">
        <v>78</v>
      </c>
      <c r="C39" s="212" t="s">
        <v>93</v>
      </c>
      <c r="D39" s="390" t="s">
        <v>316</v>
      </c>
      <c r="E39" s="349">
        <v>47.199999999999996</v>
      </c>
      <c r="F39" s="333">
        <v>1</v>
      </c>
      <c r="G39" s="334">
        <v>0</v>
      </c>
      <c r="H39" s="361">
        <v>19</v>
      </c>
      <c r="I39" s="443">
        <f t="shared" si="0"/>
        <v>2.4842105263157892</v>
      </c>
      <c r="J39" s="361"/>
      <c r="K39" s="446"/>
      <c r="L39" s="445">
        <f t="shared" si="1"/>
        <v>47.199999999999996</v>
      </c>
      <c r="M39" s="377">
        <f t="shared" si="2"/>
        <v>19</v>
      </c>
    </row>
    <row r="40" spans="1:14" ht="80.099999999999994" customHeight="1" x14ac:dyDescent="0.35">
      <c r="A40" s="206" t="s">
        <v>237</v>
      </c>
      <c r="B40" s="323" t="s">
        <v>237</v>
      </c>
      <c r="C40" s="324" t="s">
        <v>287</v>
      </c>
      <c r="D40" s="395" t="s">
        <v>288</v>
      </c>
      <c r="E40" s="350">
        <v>3929.4</v>
      </c>
      <c r="F40" s="335"/>
      <c r="G40" s="336"/>
      <c r="H40" s="361">
        <v>10</v>
      </c>
      <c r="I40" s="443">
        <f t="shared" si="0"/>
        <v>392.94</v>
      </c>
      <c r="J40" s="365"/>
      <c r="K40" s="446">
        <v>7</v>
      </c>
      <c r="L40" s="445">
        <f t="shared" si="1"/>
        <v>1178.82</v>
      </c>
      <c r="M40" s="377">
        <f t="shared" si="2"/>
        <v>3</v>
      </c>
    </row>
    <row r="41" spans="1:14" ht="80.099999999999994" customHeight="1" x14ac:dyDescent="0.35">
      <c r="A41" s="206" t="s">
        <v>237</v>
      </c>
      <c r="B41" s="206" t="s">
        <v>237</v>
      </c>
      <c r="C41" s="212" t="s">
        <v>96</v>
      </c>
      <c r="D41" s="387" t="s">
        <v>315</v>
      </c>
      <c r="E41" s="349">
        <v>2360</v>
      </c>
      <c r="F41" s="333">
        <v>100</v>
      </c>
      <c r="G41" s="334">
        <v>3</v>
      </c>
      <c r="H41" s="361">
        <v>80</v>
      </c>
      <c r="I41" s="443">
        <f t="shared" si="0"/>
        <v>29.5</v>
      </c>
      <c r="J41" s="361"/>
      <c r="K41" s="446"/>
      <c r="L41" s="445">
        <f t="shared" si="1"/>
        <v>2360</v>
      </c>
      <c r="M41" s="377">
        <f t="shared" si="2"/>
        <v>80</v>
      </c>
    </row>
    <row r="42" spans="1:14" ht="100.5" customHeight="1" x14ac:dyDescent="0.35">
      <c r="A42" s="206" t="s">
        <v>342</v>
      </c>
      <c r="B42" s="206" t="s">
        <v>342</v>
      </c>
      <c r="C42" s="100" t="s">
        <v>129</v>
      </c>
      <c r="D42" s="442" t="s">
        <v>343</v>
      </c>
      <c r="E42" s="347">
        <v>9300</v>
      </c>
      <c r="F42" s="179"/>
      <c r="G42" s="332"/>
      <c r="H42" s="361">
        <v>10</v>
      </c>
      <c r="I42" s="443">
        <f t="shared" si="0"/>
        <v>930</v>
      </c>
      <c r="J42" s="361"/>
      <c r="K42" s="447"/>
      <c r="L42" s="445">
        <f t="shared" si="1"/>
        <v>9300</v>
      </c>
      <c r="M42" s="377">
        <v>10</v>
      </c>
    </row>
    <row r="43" spans="1:14" ht="80.099999999999994" customHeight="1" x14ac:dyDescent="0.35">
      <c r="A43" s="206" t="s">
        <v>236</v>
      </c>
      <c r="B43" s="206">
        <v>43985</v>
      </c>
      <c r="C43" s="100" t="s">
        <v>118</v>
      </c>
      <c r="D43" s="393" t="s">
        <v>221</v>
      </c>
      <c r="E43" s="347">
        <v>468.46</v>
      </c>
      <c r="F43" s="100">
        <v>5</v>
      </c>
      <c r="G43" s="100">
        <v>0</v>
      </c>
      <c r="H43" s="361">
        <v>4</v>
      </c>
      <c r="I43" s="443">
        <f t="shared" si="0"/>
        <v>117.11499999999999</v>
      </c>
      <c r="J43" s="361"/>
      <c r="K43" s="448"/>
      <c r="L43" s="445">
        <f t="shared" si="1"/>
        <v>468.46</v>
      </c>
      <c r="M43" s="377">
        <f t="shared" si="2"/>
        <v>4</v>
      </c>
    </row>
    <row r="44" spans="1:14" s="325" customFormat="1" ht="80.099999999999994" customHeight="1" x14ac:dyDescent="0.35">
      <c r="A44" s="323" t="s">
        <v>188</v>
      </c>
      <c r="B44" s="323" t="s">
        <v>237</v>
      </c>
      <c r="C44" s="324" t="s">
        <v>97</v>
      </c>
      <c r="D44" s="398" t="s">
        <v>327</v>
      </c>
      <c r="E44" s="350">
        <v>4953.6000000000004</v>
      </c>
      <c r="F44" s="335">
        <v>90</v>
      </c>
      <c r="G44" s="336">
        <v>0</v>
      </c>
      <c r="H44" s="361">
        <v>60</v>
      </c>
      <c r="I44" s="443">
        <f t="shared" si="0"/>
        <v>82.56</v>
      </c>
      <c r="J44" s="363"/>
      <c r="K44" s="446">
        <v>10</v>
      </c>
      <c r="L44" s="445">
        <f t="shared" si="1"/>
        <v>4128</v>
      </c>
      <c r="M44" s="377">
        <f t="shared" si="2"/>
        <v>50</v>
      </c>
      <c r="N44" s="421"/>
    </row>
    <row r="45" spans="1:14" ht="80.099999999999994" customHeight="1" x14ac:dyDescent="0.35">
      <c r="A45" s="323" t="s">
        <v>78</v>
      </c>
      <c r="B45" s="323" t="s">
        <v>78</v>
      </c>
      <c r="C45" s="324" t="s">
        <v>97</v>
      </c>
      <c r="D45" s="398" t="s">
        <v>314</v>
      </c>
      <c r="E45" s="350">
        <v>2124</v>
      </c>
      <c r="F45" s="335">
        <v>10</v>
      </c>
      <c r="G45" s="336">
        <v>15</v>
      </c>
      <c r="H45" s="361">
        <v>108</v>
      </c>
      <c r="I45" s="443">
        <f t="shared" si="0"/>
        <v>19.666666666666668</v>
      </c>
      <c r="J45" s="363"/>
      <c r="K45" s="446">
        <v>5</v>
      </c>
      <c r="L45" s="445">
        <f t="shared" si="1"/>
        <v>2025.6666666666667</v>
      </c>
      <c r="M45" s="377">
        <f t="shared" si="2"/>
        <v>103</v>
      </c>
    </row>
    <row r="46" spans="1:14" s="427" customFormat="1" ht="80.099999999999994" customHeight="1" x14ac:dyDescent="0.4">
      <c r="A46" s="337" t="s">
        <v>193</v>
      </c>
      <c r="B46" s="337" t="s">
        <v>193</v>
      </c>
      <c r="C46" s="342" t="s">
        <v>98</v>
      </c>
      <c r="D46" s="399" t="s">
        <v>313</v>
      </c>
      <c r="E46" s="351">
        <v>743.04</v>
      </c>
      <c r="F46" s="343">
        <v>90</v>
      </c>
      <c r="G46" s="344">
        <v>9</v>
      </c>
      <c r="H46" s="362">
        <v>47</v>
      </c>
      <c r="I46" s="443">
        <f t="shared" si="0"/>
        <v>15.809361702127658</v>
      </c>
      <c r="J46" s="362"/>
      <c r="K46" s="446">
        <v>5</v>
      </c>
      <c r="L46" s="445">
        <f t="shared" si="1"/>
        <v>663.99319148936161</v>
      </c>
      <c r="M46" s="377">
        <f t="shared" si="2"/>
        <v>42</v>
      </c>
      <c r="N46" s="426"/>
    </row>
    <row r="47" spans="1:14" s="341" customFormat="1" ht="80.099999999999994" customHeight="1" x14ac:dyDescent="0.35">
      <c r="A47" s="337">
        <v>43748</v>
      </c>
      <c r="B47" s="337">
        <v>43748</v>
      </c>
      <c r="C47" s="342" t="s">
        <v>99</v>
      </c>
      <c r="D47" s="399" t="s">
        <v>233</v>
      </c>
      <c r="E47" s="351">
        <f>36*M47</f>
        <v>1620</v>
      </c>
      <c r="F47" s="343"/>
      <c r="G47" s="344">
        <v>30</v>
      </c>
      <c r="H47" s="362">
        <v>45</v>
      </c>
      <c r="I47" s="443">
        <f t="shared" si="0"/>
        <v>36</v>
      </c>
      <c r="J47" s="362"/>
      <c r="K47" s="446"/>
      <c r="L47" s="445">
        <f t="shared" si="1"/>
        <v>1620</v>
      </c>
      <c r="M47" s="377">
        <f t="shared" si="2"/>
        <v>45</v>
      </c>
      <c r="N47" s="428"/>
    </row>
    <row r="48" spans="1:14" s="341" customFormat="1" ht="80.099999999999994" customHeight="1" x14ac:dyDescent="0.35">
      <c r="A48" s="337">
        <v>43748</v>
      </c>
      <c r="B48" s="337">
        <v>43748</v>
      </c>
      <c r="C48" s="342" t="s">
        <v>99</v>
      </c>
      <c r="D48" s="399" t="s">
        <v>312</v>
      </c>
      <c r="E48" s="351">
        <f>79*M48</f>
        <v>2133</v>
      </c>
      <c r="F48" s="343">
        <v>30</v>
      </c>
      <c r="G48" s="344">
        <v>0</v>
      </c>
      <c r="H48" s="362">
        <v>28</v>
      </c>
      <c r="I48" s="443">
        <f t="shared" si="0"/>
        <v>76.178571428571431</v>
      </c>
      <c r="J48" s="362"/>
      <c r="K48" s="446">
        <v>1</v>
      </c>
      <c r="L48" s="445">
        <f t="shared" si="1"/>
        <v>2056.8214285714284</v>
      </c>
      <c r="M48" s="377">
        <f t="shared" si="2"/>
        <v>27</v>
      </c>
      <c r="N48" s="420"/>
    </row>
    <row r="49" spans="1:14" s="341" customFormat="1" ht="80.099999999999994" customHeight="1" x14ac:dyDescent="0.35">
      <c r="A49" s="337">
        <v>43748</v>
      </c>
      <c r="B49" s="337">
        <v>43748</v>
      </c>
      <c r="C49" s="342" t="s">
        <v>101</v>
      </c>
      <c r="D49" s="399" t="s">
        <v>310</v>
      </c>
      <c r="E49" s="351">
        <v>262.67</v>
      </c>
      <c r="F49" s="343">
        <v>24</v>
      </c>
      <c r="G49" s="344">
        <v>0</v>
      </c>
      <c r="H49" s="362">
        <v>11</v>
      </c>
      <c r="I49" s="443">
        <f t="shared" si="0"/>
        <v>23.879090909090909</v>
      </c>
      <c r="J49" s="362"/>
      <c r="K49" s="446"/>
      <c r="L49" s="445">
        <f t="shared" si="1"/>
        <v>262.67</v>
      </c>
      <c r="M49" s="377">
        <f t="shared" si="2"/>
        <v>11</v>
      </c>
      <c r="N49" s="420"/>
    </row>
    <row r="50" spans="1:14" s="341" customFormat="1" ht="90.75" customHeight="1" x14ac:dyDescent="0.35">
      <c r="A50" s="337" t="s">
        <v>237</v>
      </c>
      <c r="B50" s="337" t="s">
        <v>237</v>
      </c>
      <c r="C50" s="342" t="s">
        <v>101</v>
      </c>
      <c r="D50" s="399" t="s">
        <v>232</v>
      </c>
      <c r="E50" s="351">
        <v>13133.4</v>
      </c>
      <c r="F50" s="343">
        <v>24</v>
      </c>
      <c r="G50" s="344">
        <v>0</v>
      </c>
      <c r="H50" s="362">
        <v>50</v>
      </c>
      <c r="I50" s="443">
        <f t="shared" si="0"/>
        <v>262.66800000000001</v>
      </c>
      <c r="J50" s="362"/>
      <c r="K50" s="446">
        <v>2</v>
      </c>
      <c r="L50" s="445">
        <f t="shared" si="1"/>
        <v>12608.064</v>
      </c>
      <c r="M50" s="377">
        <f t="shared" si="2"/>
        <v>48</v>
      </c>
      <c r="N50" s="420"/>
    </row>
    <row r="51" spans="1:14" s="341" customFormat="1" ht="90.75" customHeight="1" x14ac:dyDescent="0.35">
      <c r="A51" s="337" t="s">
        <v>78</v>
      </c>
      <c r="B51" s="337" t="s">
        <v>78</v>
      </c>
      <c r="C51" s="342" t="s">
        <v>101</v>
      </c>
      <c r="D51" s="399" t="s">
        <v>234</v>
      </c>
      <c r="E51" s="351">
        <v>179.08</v>
      </c>
      <c r="F51" s="343">
        <v>24</v>
      </c>
      <c r="G51" s="344">
        <v>0</v>
      </c>
      <c r="H51" s="362">
        <v>11</v>
      </c>
      <c r="I51" s="443">
        <f t="shared" si="0"/>
        <v>16.28</v>
      </c>
      <c r="J51" s="362"/>
      <c r="K51" s="446"/>
      <c r="L51" s="445">
        <f t="shared" si="1"/>
        <v>179.08</v>
      </c>
      <c r="M51" s="377">
        <f t="shared" si="2"/>
        <v>11</v>
      </c>
      <c r="N51" s="420"/>
    </row>
    <row r="52" spans="1:14" s="325" customFormat="1" ht="79.5" customHeight="1" x14ac:dyDescent="0.35">
      <c r="A52" s="323" t="s">
        <v>337</v>
      </c>
      <c r="B52" s="323" t="s">
        <v>338</v>
      </c>
      <c r="C52" s="326" t="s">
        <v>132</v>
      </c>
      <c r="D52" s="437" t="s">
        <v>340</v>
      </c>
      <c r="E52" s="352">
        <v>25424</v>
      </c>
      <c r="F52" s="438"/>
      <c r="G52" s="439"/>
      <c r="H52" s="363">
        <v>100</v>
      </c>
      <c r="I52" s="443">
        <f t="shared" si="0"/>
        <v>254.24</v>
      </c>
      <c r="J52" s="363"/>
      <c r="K52" s="447">
        <v>83</v>
      </c>
      <c r="L52" s="445">
        <f t="shared" si="1"/>
        <v>4322.08</v>
      </c>
      <c r="M52" s="440">
        <f t="shared" si="2"/>
        <v>17</v>
      </c>
      <c r="N52" s="421"/>
    </row>
    <row r="53" spans="1:14" s="325" customFormat="1" ht="100.5" customHeight="1" x14ac:dyDescent="0.35">
      <c r="A53" s="323" t="s">
        <v>337</v>
      </c>
      <c r="B53" s="323" t="s">
        <v>338</v>
      </c>
      <c r="C53" s="326" t="s">
        <v>339</v>
      </c>
      <c r="D53" s="441" t="s">
        <v>341</v>
      </c>
      <c r="E53" s="352">
        <v>1372.8</v>
      </c>
      <c r="F53" s="438"/>
      <c r="G53" s="439"/>
      <c r="H53" s="363">
        <v>40</v>
      </c>
      <c r="I53" s="443">
        <f t="shared" si="0"/>
        <v>34.32</v>
      </c>
      <c r="J53" s="363">
        <v>40</v>
      </c>
      <c r="K53" s="447"/>
      <c r="L53" s="445">
        <f>I53*M53</f>
        <v>2745.6</v>
      </c>
      <c r="M53" s="440">
        <f t="shared" si="2"/>
        <v>80</v>
      </c>
      <c r="N53" s="421"/>
    </row>
    <row r="54" spans="1:14" s="341" customFormat="1" ht="64.5" customHeight="1" x14ac:dyDescent="0.35">
      <c r="A54" s="337" t="s">
        <v>237</v>
      </c>
      <c r="B54" s="337" t="s">
        <v>237</v>
      </c>
      <c r="C54" s="342" t="s">
        <v>128</v>
      </c>
      <c r="D54" s="430" t="s">
        <v>283</v>
      </c>
      <c r="E54" s="351">
        <v>1062</v>
      </c>
      <c r="F54" s="343">
        <v>7</v>
      </c>
      <c r="G54" s="344">
        <v>2</v>
      </c>
      <c r="H54" s="362">
        <v>15</v>
      </c>
      <c r="I54" s="443">
        <f t="shared" si="0"/>
        <v>70.8</v>
      </c>
      <c r="J54" s="431"/>
      <c r="K54" s="446">
        <v>2</v>
      </c>
      <c r="L54" s="445">
        <f t="shared" si="1"/>
        <v>920.4</v>
      </c>
      <c r="M54" s="377">
        <f t="shared" si="2"/>
        <v>13</v>
      </c>
      <c r="N54" s="420"/>
    </row>
    <row r="55" spans="1:14" s="341" customFormat="1" ht="69.75" customHeight="1" x14ac:dyDescent="0.55000000000000004">
      <c r="A55" s="337" t="s">
        <v>286</v>
      </c>
      <c r="B55" s="337" t="s">
        <v>286</v>
      </c>
      <c r="C55" s="342" t="s">
        <v>329</v>
      </c>
      <c r="D55" s="391" t="s">
        <v>70</v>
      </c>
      <c r="E55" s="355">
        <v>16918.400000000001</v>
      </c>
      <c r="F55" s="343">
        <v>100</v>
      </c>
      <c r="G55" s="344">
        <v>30</v>
      </c>
      <c r="H55" s="362">
        <v>100</v>
      </c>
      <c r="I55" s="443">
        <f t="shared" si="0"/>
        <v>169.18400000000003</v>
      </c>
      <c r="J55" s="369"/>
      <c r="K55" s="446">
        <v>35</v>
      </c>
      <c r="L55" s="445">
        <f t="shared" si="1"/>
        <v>10996.960000000001</v>
      </c>
      <c r="M55" s="377">
        <v>65</v>
      </c>
      <c r="N55" s="420"/>
    </row>
    <row r="56" spans="1:14" s="325" customFormat="1" ht="72" customHeight="1" x14ac:dyDescent="0.55000000000000004">
      <c r="A56" s="323" t="s">
        <v>286</v>
      </c>
      <c r="B56" s="323" t="s">
        <v>286</v>
      </c>
      <c r="C56" s="324" t="s">
        <v>334</v>
      </c>
      <c r="D56" s="400" t="s">
        <v>71</v>
      </c>
      <c r="E56" s="354">
        <v>3758.3</v>
      </c>
      <c r="F56" s="335">
        <v>20</v>
      </c>
      <c r="G56" s="336">
        <v>25</v>
      </c>
      <c r="H56" s="361">
        <v>13</v>
      </c>
      <c r="I56" s="443">
        <f t="shared" si="0"/>
        <v>289.10000000000002</v>
      </c>
      <c r="J56" s="371"/>
      <c r="K56" s="446">
        <v>5</v>
      </c>
      <c r="L56" s="445">
        <f t="shared" si="1"/>
        <v>2312.8000000000002</v>
      </c>
      <c r="M56" s="377">
        <f t="shared" si="2"/>
        <v>8</v>
      </c>
      <c r="N56" s="421"/>
    </row>
    <row r="57" spans="1:14" s="325" customFormat="1" ht="72" customHeight="1" x14ac:dyDescent="0.55000000000000004">
      <c r="A57" s="323" t="s">
        <v>346</v>
      </c>
      <c r="B57" s="323">
        <v>44412</v>
      </c>
      <c r="C57" s="324" t="s">
        <v>344</v>
      </c>
      <c r="D57" s="400" t="s">
        <v>345</v>
      </c>
      <c r="E57" s="354">
        <v>27294</v>
      </c>
      <c r="F57" s="335"/>
      <c r="G57" s="336"/>
      <c r="H57" s="361">
        <v>75</v>
      </c>
      <c r="I57" s="443">
        <f t="shared" si="0"/>
        <v>363.92</v>
      </c>
      <c r="J57" s="371"/>
      <c r="K57" s="446">
        <v>12</v>
      </c>
      <c r="L57" s="445">
        <f t="shared" si="1"/>
        <v>22926.960000000003</v>
      </c>
      <c r="M57" s="377">
        <v>63</v>
      </c>
      <c r="N57" s="421"/>
    </row>
    <row r="58" spans="1:14" s="325" customFormat="1" ht="60" customHeight="1" x14ac:dyDescent="0.55000000000000004">
      <c r="A58" s="206">
        <v>43748</v>
      </c>
      <c r="B58" s="206">
        <v>43748</v>
      </c>
      <c r="C58" s="212" t="s">
        <v>151</v>
      </c>
      <c r="D58" s="385" t="s">
        <v>217</v>
      </c>
      <c r="E58" s="353">
        <v>206.5</v>
      </c>
      <c r="F58" s="333">
        <v>5</v>
      </c>
      <c r="G58" s="334">
        <v>5</v>
      </c>
      <c r="H58" s="361">
        <v>5</v>
      </c>
      <c r="I58" s="443">
        <f t="shared" si="0"/>
        <v>41.3</v>
      </c>
      <c r="J58" s="368"/>
      <c r="K58" s="446"/>
      <c r="L58" s="445">
        <f t="shared" si="1"/>
        <v>206.5</v>
      </c>
      <c r="M58" s="377">
        <f t="shared" si="2"/>
        <v>5</v>
      </c>
      <c r="N58" s="421"/>
    </row>
    <row r="59" spans="1:14" s="325" customFormat="1" ht="89.25" customHeight="1" x14ac:dyDescent="0.55000000000000004">
      <c r="A59" s="323" t="s">
        <v>237</v>
      </c>
      <c r="B59" s="206" t="s">
        <v>237</v>
      </c>
      <c r="C59" s="212" t="s">
        <v>284</v>
      </c>
      <c r="D59" s="385" t="s">
        <v>285</v>
      </c>
      <c r="E59" s="353">
        <v>453.12</v>
      </c>
      <c r="F59" s="333"/>
      <c r="G59" s="334"/>
      <c r="H59" s="361">
        <v>4</v>
      </c>
      <c r="I59" s="443">
        <f t="shared" si="0"/>
        <v>113.28</v>
      </c>
      <c r="J59" s="368"/>
      <c r="K59" s="446">
        <v>1</v>
      </c>
      <c r="L59" s="445">
        <f t="shared" si="1"/>
        <v>339.84000000000003</v>
      </c>
      <c r="M59" s="377">
        <f t="shared" si="2"/>
        <v>3</v>
      </c>
      <c r="N59" s="421"/>
    </row>
    <row r="60" spans="1:14" s="325" customFormat="1" ht="74.25" customHeight="1" x14ac:dyDescent="0.55000000000000004">
      <c r="A60" s="323" t="s">
        <v>237</v>
      </c>
      <c r="B60" s="206" t="s">
        <v>237</v>
      </c>
      <c r="C60" s="212" t="s">
        <v>297</v>
      </c>
      <c r="D60" s="385" t="s">
        <v>308</v>
      </c>
      <c r="E60" s="353">
        <v>380</v>
      </c>
      <c r="F60" s="333"/>
      <c r="G60" s="334"/>
      <c r="H60" s="361">
        <v>4</v>
      </c>
      <c r="I60" s="443">
        <f t="shared" si="0"/>
        <v>95</v>
      </c>
      <c r="J60" s="368"/>
      <c r="K60" s="446">
        <v>2</v>
      </c>
      <c r="L60" s="445">
        <f t="shared" si="1"/>
        <v>190</v>
      </c>
      <c r="M60" s="377">
        <f t="shared" si="2"/>
        <v>2</v>
      </c>
      <c r="N60" s="421"/>
    </row>
    <row r="61" spans="1:14" s="325" customFormat="1" ht="89.25" customHeight="1" x14ac:dyDescent="0.35">
      <c r="A61" s="323">
        <v>43748</v>
      </c>
      <c r="B61" s="323">
        <v>43748</v>
      </c>
      <c r="C61" s="324" t="s">
        <v>103</v>
      </c>
      <c r="D61" s="392" t="s">
        <v>309</v>
      </c>
      <c r="E61" s="350">
        <v>11549.25</v>
      </c>
      <c r="F61" s="335">
        <v>8</v>
      </c>
      <c r="G61" s="336">
        <v>0</v>
      </c>
      <c r="H61" s="361">
        <v>7</v>
      </c>
      <c r="I61" s="443">
        <f t="shared" si="0"/>
        <v>1649.8928571428571</v>
      </c>
      <c r="J61" s="365"/>
      <c r="K61" s="446"/>
      <c r="L61" s="445">
        <f t="shared" si="1"/>
        <v>11549.25</v>
      </c>
      <c r="M61" s="377">
        <f t="shared" si="2"/>
        <v>7</v>
      </c>
      <c r="N61" s="421"/>
    </row>
    <row r="62" spans="1:14" s="325" customFormat="1" ht="93" customHeight="1" x14ac:dyDescent="0.35">
      <c r="A62" s="323" t="s">
        <v>237</v>
      </c>
      <c r="B62" s="323" t="s">
        <v>237</v>
      </c>
      <c r="C62" s="324" t="s">
        <v>104</v>
      </c>
      <c r="D62" s="392" t="s">
        <v>279</v>
      </c>
      <c r="E62" s="350">
        <v>153.4</v>
      </c>
      <c r="F62" s="335">
        <v>50</v>
      </c>
      <c r="G62" s="336">
        <v>0</v>
      </c>
      <c r="H62" s="361">
        <v>5</v>
      </c>
      <c r="I62" s="443">
        <f t="shared" si="0"/>
        <v>30.68</v>
      </c>
      <c r="J62" s="365"/>
      <c r="K62" s="446">
        <v>3</v>
      </c>
      <c r="L62" s="445">
        <f t="shared" si="1"/>
        <v>61.36</v>
      </c>
      <c r="M62" s="377">
        <f t="shared" si="2"/>
        <v>2</v>
      </c>
      <c r="N62" s="421"/>
    </row>
    <row r="63" spans="1:14" s="325" customFormat="1" ht="75" customHeight="1" x14ac:dyDescent="0.35">
      <c r="A63" s="323" t="s">
        <v>286</v>
      </c>
      <c r="B63" s="323" t="s">
        <v>286</v>
      </c>
      <c r="C63" s="324" t="s">
        <v>105</v>
      </c>
      <c r="D63" s="398" t="s">
        <v>231</v>
      </c>
      <c r="E63" s="350">
        <v>11776.4</v>
      </c>
      <c r="F63" s="335">
        <v>200</v>
      </c>
      <c r="G63" s="336">
        <v>0</v>
      </c>
      <c r="H63" s="361">
        <v>100</v>
      </c>
      <c r="I63" s="443">
        <f t="shared" si="0"/>
        <v>117.764</v>
      </c>
      <c r="J63" s="365"/>
      <c r="K63" s="446">
        <v>13</v>
      </c>
      <c r="L63" s="445">
        <f t="shared" si="1"/>
        <v>10245.467999999999</v>
      </c>
      <c r="M63" s="377">
        <f t="shared" si="2"/>
        <v>87</v>
      </c>
      <c r="N63" s="421"/>
    </row>
    <row r="64" spans="1:14" s="325" customFormat="1" ht="71.25" customHeight="1" x14ac:dyDescent="0.35">
      <c r="A64" s="323">
        <v>43748</v>
      </c>
      <c r="B64" s="206">
        <v>43748</v>
      </c>
      <c r="C64" s="212" t="s">
        <v>111</v>
      </c>
      <c r="D64" s="387" t="s">
        <v>223</v>
      </c>
      <c r="E64" s="349">
        <f>30*13</f>
        <v>390</v>
      </c>
      <c r="F64" s="333">
        <v>20</v>
      </c>
      <c r="G64" s="334">
        <v>7</v>
      </c>
      <c r="H64" s="361">
        <v>13</v>
      </c>
      <c r="I64" s="443">
        <f t="shared" si="0"/>
        <v>30</v>
      </c>
      <c r="J64" s="364"/>
      <c r="K64" s="446">
        <v>2</v>
      </c>
      <c r="L64" s="445">
        <f t="shared" si="1"/>
        <v>330</v>
      </c>
      <c r="M64" s="377">
        <f t="shared" si="2"/>
        <v>11</v>
      </c>
      <c r="N64" s="421"/>
    </row>
    <row r="65" spans="1:14" ht="80.099999999999994" customHeight="1" x14ac:dyDescent="0.35">
      <c r="A65" s="323" t="s">
        <v>237</v>
      </c>
      <c r="B65" s="323" t="s">
        <v>237</v>
      </c>
      <c r="C65" s="324" t="s">
        <v>124</v>
      </c>
      <c r="D65" s="398" t="s">
        <v>213</v>
      </c>
      <c r="E65" s="350">
        <v>9188.42</v>
      </c>
      <c r="F65" s="335">
        <v>20</v>
      </c>
      <c r="G65" s="336">
        <v>30</v>
      </c>
      <c r="H65" s="361">
        <v>35</v>
      </c>
      <c r="I65" s="443">
        <f t="shared" si="0"/>
        <v>262.52628571428573</v>
      </c>
      <c r="J65" s="365"/>
      <c r="K65" s="446">
        <v>2</v>
      </c>
      <c r="L65" s="445">
        <f t="shared" si="1"/>
        <v>8663.3674285714296</v>
      </c>
      <c r="M65" s="377">
        <f t="shared" si="2"/>
        <v>33</v>
      </c>
    </row>
    <row r="66" spans="1:14" ht="89.25" customHeight="1" x14ac:dyDescent="0.35">
      <c r="A66" s="206" t="s">
        <v>237</v>
      </c>
      <c r="B66" s="323" t="s">
        <v>237</v>
      </c>
      <c r="C66" s="324" t="s">
        <v>281</v>
      </c>
      <c r="D66" s="386" t="s">
        <v>282</v>
      </c>
      <c r="E66" s="350">
        <v>9188.42</v>
      </c>
      <c r="F66" s="335"/>
      <c r="G66" s="336"/>
      <c r="H66" s="361">
        <v>35</v>
      </c>
      <c r="I66" s="443">
        <f t="shared" si="0"/>
        <v>262.52628571428573</v>
      </c>
      <c r="J66" s="365"/>
      <c r="K66" s="446"/>
      <c r="L66" s="445">
        <f t="shared" si="1"/>
        <v>9188.42</v>
      </c>
      <c r="M66" s="377">
        <f t="shared" si="2"/>
        <v>35</v>
      </c>
    </row>
    <row r="67" spans="1:14" ht="80.099999999999994" customHeight="1" x14ac:dyDescent="0.35">
      <c r="A67" s="206" t="s">
        <v>237</v>
      </c>
      <c r="B67" s="323" t="s">
        <v>237</v>
      </c>
      <c r="C67" s="324" t="s">
        <v>125</v>
      </c>
      <c r="D67" s="398" t="s">
        <v>214</v>
      </c>
      <c r="E67" s="350">
        <v>13126.32</v>
      </c>
      <c r="F67" s="335">
        <v>20</v>
      </c>
      <c r="G67" s="336">
        <v>3</v>
      </c>
      <c r="H67" s="361">
        <v>50</v>
      </c>
      <c r="I67" s="443">
        <f t="shared" si="0"/>
        <v>262.52639999999997</v>
      </c>
      <c r="J67" s="365"/>
      <c r="K67" s="446"/>
      <c r="L67" s="445">
        <f t="shared" si="1"/>
        <v>13126.319999999998</v>
      </c>
      <c r="M67" s="377">
        <f t="shared" si="2"/>
        <v>50</v>
      </c>
    </row>
    <row r="68" spans="1:14" ht="59.25" customHeight="1" x14ac:dyDescent="0.35">
      <c r="A68" s="206" t="s">
        <v>237</v>
      </c>
      <c r="B68" s="323" t="s">
        <v>237</v>
      </c>
      <c r="C68" s="324" t="s">
        <v>126</v>
      </c>
      <c r="D68" s="395" t="s">
        <v>215</v>
      </c>
      <c r="E68" s="350">
        <v>13126.32</v>
      </c>
      <c r="F68" s="335">
        <v>20</v>
      </c>
      <c r="G68" s="336">
        <v>3</v>
      </c>
      <c r="H68" s="361">
        <v>50</v>
      </c>
      <c r="I68" s="443">
        <f t="shared" si="0"/>
        <v>262.52639999999997</v>
      </c>
      <c r="J68" s="365"/>
      <c r="K68" s="446">
        <v>1</v>
      </c>
      <c r="L68" s="445">
        <f t="shared" si="1"/>
        <v>12863.793599999999</v>
      </c>
      <c r="M68" s="377">
        <f t="shared" si="2"/>
        <v>49</v>
      </c>
    </row>
    <row r="69" spans="1:14" s="325" customFormat="1" ht="74.25" customHeight="1" x14ac:dyDescent="0.35">
      <c r="A69" s="323" t="s">
        <v>237</v>
      </c>
      <c r="B69" s="323" t="s">
        <v>237</v>
      </c>
      <c r="C69" s="324" t="s">
        <v>127</v>
      </c>
      <c r="D69" s="395" t="s">
        <v>216</v>
      </c>
      <c r="E69" s="350">
        <v>13126.32</v>
      </c>
      <c r="F69" s="335">
        <v>20</v>
      </c>
      <c r="G69" s="336">
        <v>0</v>
      </c>
      <c r="H69" s="361">
        <v>50</v>
      </c>
      <c r="I69" s="443">
        <f t="shared" si="0"/>
        <v>262.52639999999997</v>
      </c>
      <c r="J69" s="365"/>
      <c r="K69" s="446">
        <v>2</v>
      </c>
      <c r="L69" s="445">
        <f t="shared" si="1"/>
        <v>12601.267199999998</v>
      </c>
      <c r="M69" s="377">
        <f t="shared" si="2"/>
        <v>48</v>
      </c>
      <c r="N69" s="421"/>
    </row>
    <row r="70" spans="1:14" ht="82.5" customHeight="1" x14ac:dyDescent="0.35">
      <c r="A70" s="206">
        <v>44114</v>
      </c>
      <c r="B70" s="206">
        <v>43748</v>
      </c>
      <c r="C70" s="100" t="s">
        <v>86</v>
      </c>
      <c r="D70" s="393" t="s">
        <v>307</v>
      </c>
      <c r="E70" s="347">
        <f>35*M70</f>
        <v>2940</v>
      </c>
      <c r="F70" s="179">
        <v>300</v>
      </c>
      <c r="G70" s="332">
        <v>150</v>
      </c>
      <c r="H70" s="361">
        <v>484</v>
      </c>
      <c r="I70" s="443">
        <f t="shared" si="0"/>
        <v>6.0743801652892566</v>
      </c>
      <c r="J70" s="361"/>
      <c r="K70" s="447">
        <v>400</v>
      </c>
      <c r="L70" s="445">
        <f t="shared" si="1"/>
        <v>510.24793388429754</v>
      </c>
      <c r="M70" s="377">
        <f t="shared" si="2"/>
        <v>84</v>
      </c>
    </row>
    <row r="71" spans="1:14" s="325" customFormat="1" ht="81.75" customHeight="1" x14ac:dyDescent="0.35">
      <c r="A71" s="323" t="s">
        <v>236</v>
      </c>
      <c r="B71" s="323" t="s">
        <v>237</v>
      </c>
      <c r="C71" s="324" t="s">
        <v>264</v>
      </c>
      <c r="D71" s="386" t="s">
        <v>263</v>
      </c>
      <c r="E71" s="350">
        <v>1180</v>
      </c>
      <c r="F71" s="335"/>
      <c r="G71" s="336"/>
      <c r="H71" s="361">
        <v>50</v>
      </c>
      <c r="I71" s="443">
        <f t="shared" si="0"/>
        <v>23.6</v>
      </c>
      <c r="J71" s="365"/>
      <c r="K71" s="446">
        <v>10</v>
      </c>
      <c r="L71" s="445">
        <f t="shared" si="1"/>
        <v>944</v>
      </c>
      <c r="M71" s="377">
        <f t="shared" si="2"/>
        <v>40</v>
      </c>
      <c r="N71" s="421"/>
    </row>
    <row r="72" spans="1:14" s="325" customFormat="1" ht="81" customHeight="1" x14ac:dyDescent="0.35">
      <c r="A72" s="323" t="s">
        <v>236</v>
      </c>
      <c r="B72" s="323" t="s">
        <v>236</v>
      </c>
      <c r="C72" s="100" t="s">
        <v>86</v>
      </c>
      <c r="D72" s="388" t="s">
        <v>306</v>
      </c>
      <c r="E72" s="347">
        <v>930</v>
      </c>
      <c r="F72" s="179">
        <v>250</v>
      </c>
      <c r="G72" s="332">
        <v>100</v>
      </c>
      <c r="H72" s="361">
        <v>204</v>
      </c>
      <c r="I72" s="443">
        <f t="shared" ref="I72:I90" si="3">E72/H72</f>
        <v>4.5588235294117645</v>
      </c>
      <c r="J72" s="361"/>
      <c r="K72" s="447"/>
      <c r="L72" s="445">
        <f t="shared" ref="L72:L90" si="4">I72*M72</f>
        <v>930</v>
      </c>
      <c r="M72" s="377">
        <f t="shared" ref="M72:M90" si="5">+H72+J72-K72</f>
        <v>204</v>
      </c>
      <c r="N72" s="421"/>
    </row>
    <row r="73" spans="1:14" ht="86.25" customHeight="1" x14ac:dyDescent="0.35">
      <c r="A73" s="206" t="s">
        <v>188</v>
      </c>
      <c r="B73" s="206">
        <v>43748</v>
      </c>
      <c r="C73" s="100" t="s">
        <v>86</v>
      </c>
      <c r="D73" s="393" t="s">
        <v>305</v>
      </c>
      <c r="E73" s="347">
        <v>741</v>
      </c>
      <c r="F73" s="179">
        <v>400</v>
      </c>
      <c r="G73" s="332">
        <v>300</v>
      </c>
      <c r="H73" s="361">
        <v>145</v>
      </c>
      <c r="I73" s="443">
        <f t="shared" si="3"/>
        <v>5.1103448275862071</v>
      </c>
      <c r="J73" s="361"/>
      <c r="K73" s="447"/>
      <c r="L73" s="445">
        <f t="shared" si="4"/>
        <v>741</v>
      </c>
      <c r="M73" s="377">
        <f t="shared" si="5"/>
        <v>145</v>
      </c>
    </row>
    <row r="74" spans="1:14" ht="88.5" customHeight="1" x14ac:dyDescent="0.35">
      <c r="A74" s="206" t="s">
        <v>237</v>
      </c>
      <c r="B74" s="206" t="s">
        <v>237</v>
      </c>
      <c r="C74" s="212" t="s">
        <v>270</v>
      </c>
      <c r="D74" s="387" t="s">
        <v>271</v>
      </c>
      <c r="E74" s="349">
        <v>790.6</v>
      </c>
      <c r="F74" s="333"/>
      <c r="G74" s="334"/>
      <c r="H74" s="361">
        <v>200</v>
      </c>
      <c r="I74" s="443">
        <f t="shared" si="3"/>
        <v>3.9530000000000003</v>
      </c>
      <c r="J74" s="364"/>
      <c r="K74" s="446"/>
      <c r="L74" s="445">
        <f t="shared" si="4"/>
        <v>790.6</v>
      </c>
      <c r="M74" s="377">
        <f t="shared" si="5"/>
        <v>200</v>
      </c>
    </row>
    <row r="75" spans="1:14" s="325" customFormat="1" ht="88.5" customHeight="1" x14ac:dyDescent="0.35">
      <c r="A75" s="323" t="s">
        <v>236</v>
      </c>
      <c r="B75" s="206" t="s">
        <v>237</v>
      </c>
      <c r="C75" s="212" t="s">
        <v>272</v>
      </c>
      <c r="D75" s="387" t="s">
        <v>273</v>
      </c>
      <c r="E75" s="349">
        <v>920.4</v>
      </c>
      <c r="F75" s="333"/>
      <c r="G75" s="334"/>
      <c r="H75" s="361">
        <v>200</v>
      </c>
      <c r="I75" s="443">
        <f t="shared" si="3"/>
        <v>4.6020000000000003</v>
      </c>
      <c r="J75" s="364"/>
      <c r="K75" s="446"/>
      <c r="L75" s="445">
        <f t="shared" si="4"/>
        <v>920.40000000000009</v>
      </c>
      <c r="M75" s="377">
        <f t="shared" si="5"/>
        <v>200</v>
      </c>
      <c r="N75" s="421"/>
    </row>
    <row r="76" spans="1:14" s="325" customFormat="1" ht="88.5" customHeight="1" x14ac:dyDescent="0.35">
      <c r="A76" s="323" t="s">
        <v>236</v>
      </c>
      <c r="B76" s="206" t="s">
        <v>330</v>
      </c>
      <c r="C76" s="212" t="s">
        <v>110</v>
      </c>
      <c r="D76" s="387" t="s">
        <v>224</v>
      </c>
      <c r="E76" s="349">
        <v>930</v>
      </c>
      <c r="F76" s="333">
        <v>200</v>
      </c>
      <c r="G76" s="334">
        <v>100</v>
      </c>
      <c r="H76" s="361">
        <v>214</v>
      </c>
      <c r="I76" s="443">
        <f t="shared" si="3"/>
        <v>4.3457943925233646</v>
      </c>
      <c r="J76" s="364"/>
      <c r="K76" s="446"/>
      <c r="L76" s="445">
        <f t="shared" si="4"/>
        <v>930</v>
      </c>
      <c r="M76" s="377">
        <f t="shared" si="5"/>
        <v>214</v>
      </c>
      <c r="N76" s="421"/>
    </row>
    <row r="77" spans="1:14" s="325" customFormat="1" ht="72.75" customHeight="1" x14ac:dyDescent="0.35">
      <c r="A77" s="323" t="s">
        <v>236</v>
      </c>
      <c r="B77" s="206" t="s">
        <v>237</v>
      </c>
      <c r="C77" s="212" t="s">
        <v>269</v>
      </c>
      <c r="D77" s="387" t="s">
        <v>275</v>
      </c>
      <c r="E77" s="349">
        <v>736.32</v>
      </c>
      <c r="F77" s="333"/>
      <c r="G77" s="334"/>
      <c r="H77" s="361">
        <v>200</v>
      </c>
      <c r="I77" s="443">
        <f t="shared" si="3"/>
        <v>3.6816000000000004</v>
      </c>
      <c r="J77" s="364"/>
      <c r="K77" s="446"/>
      <c r="L77" s="445">
        <f t="shared" si="4"/>
        <v>736.32</v>
      </c>
      <c r="M77" s="377">
        <f t="shared" si="5"/>
        <v>200</v>
      </c>
      <c r="N77" s="421"/>
    </row>
    <row r="78" spans="1:14" s="325" customFormat="1" ht="99.75" customHeight="1" x14ac:dyDescent="0.35">
      <c r="A78" s="323" t="s">
        <v>238</v>
      </c>
      <c r="B78" s="323">
        <v>43748</v>
      </c>
      <c r="C78" s="326" t="s">
        <v>86</v>
      </c>
      <c r="D78" s="401" t="s">
        <v>222</v>
      </c>
      <c r="E78" s="352">
        <f>12*300</f>
        <v>3600</v>
      </c>
      <c r="F78" s="326">
        <v>300</v>
      </c>
      <c r="G78" s="326">
        <v>0</v>
      </c>
      <c r="H78" s="361">
        <v>300</v>
      </c>
      <c r="I78" s="443">
        <f t="shared" si="3"/>
        <v>12</v>
      </c>
      <c r="J78" s="363"/>
      <c r="K78" s="448">
        <v>50</v>
      </c>
      <c r="L78" s="445">
        <f t="shared" si="4"/>
        <v>3000</v>
      </c>
      <c r="M78" s="377">
        <f t="shared" si="5"/>
        <v>250</v>
      </c>
      <c r="N78" s="421"/>
    </row>
    <row r="79" spans="1:14" ht="133.5" customHeight="1" x14ac:dyDescent="0.35">
      <c r="A79" s="206" t="s">
        <v>236</v>
      </c>
      <c r="B79" s="206" t="s">
        <v>237</v>
      </c>
      <c r="C79" s="100" t="s">
        <v>110</v>
      </c>
      <c r="D79" s="388" t="s">
        <v>220</v>
      </c>
      <c r="E79" s="347">
        <f>2*200</f>
        <v>400</v>
      </c>
      <c r="F79" s="100">
        <v>0</v>
      </c>
      <c r="G79" s="100">
        <v>0</v>
      </c>
      <c r="H79" s="361">
        <v>200</v>
      </c>
      <c r="I79" s="443">
        <f t="shared" si="3"/>
        <v>2</v>
      </c>
      <c r="J79" s="361"/>
      <c r="K79" s="448"/>
      <c r="L79" s="445">
        <f t="shared" si="4"/>
        <v>400</v>
      </c>
      <c r="M79" s="377">
        <f t="shared" si="5"/>
        <v>200</v>
      </c>
    </row>
    <row r="80" spans="1:14" s="325" customFormat="1" ht="81.75" customHeight="1" x14ac:dyDescent="0.35">
      <c r="A80" s="323" t="s">
        <v>237</v>
      </c>
      <c r="B80" s="323" t="s">
        <v>237</v>
      </c>
      <c r="C80" s="324" t="s">
        <v>106</v>
      </c>
      <c r="D80" s="392" t="s">
        <v>274</v>
      </c>
      <c r="E80" s="350">
        <v>330.4</v>
      </c>
      <c r="F80" s="335">
        <v>10</v>
      </c>
      <c r="G80" s="336">
        <v>0</v>
      </c>
      <c r="H80" s="361">
        <v>10</v>
      </c>
      <c r="I80" s="443">
        <f t="shared" si="3"/>
        <v>33.04</v>
      </c>
      <c r="J80" s="365"/>
      <c r="K80" s="446">
        <v>3</v>
      </c>
      <c r="L80" s="445">
        <f t="shared" si="4"/>
        <v>231.28</v>
      </c>
      <c r="M80" s="377">
        <f t="shared" si="5"/>
        <v>7</v>
      </c>
      <c r="N80" s="421"/>
    </row>
    <row r="81" spans="1:21" s="341" customFormat="1" ht="87.75" customHeight="1" x14ac:dyDescent="0.35">
      <c r="A81" s="337" t="s">
        <v>188</v>
      </c>
      <c r="B81" s="323">
        <v>44114</v>
      </c>
      <c r="C81" s="324" t="s">
        <v>107</v>
      </c>
      <c r="D81" s="392" t="s">
        <v>230</v>
      </c>
      <c r="E81" s="350">
        <v>70.33</v>
      </c>
      <c r="F81" s="335">
        <v>2</v>
      </c>
      <c r="G81" s="336">
        <v>0</v>
      </c>
      <c r="H81" s="361">
        <v>3</v>
      </c>
      <c r="I81" s="443">
        <f t="shared" si="3"/>
        <v>23.443333333333332</v>
      </c>
      <c r="J81" s="365"/>
      <c r="K81" s="446"/>
      <c r="L81" s="445">
        <f t="shared" si="4"/>
        <v>70.33</v>
      </c>
      <c r="M81" s="377">
        <f t="shared" si="5"/>
        <v>3</v>
      </c>
      <c r="N81" s="420"/>
    </row>
    <row r="82" spans="1:21" s="341" customFormat="1" ht="90" customHeight="1" x14ac:dyDescent="0.35">
      <c r="A82" s="337" t="s">
        <v>188</v>
      </c>
      <c r="B82" s="323" t="s">
        <v>188</v>
      </c>
      <c r="C82" s="326" t="s">
        <v>120</v>
      </c>
      <c r="D82" s="397" t="s">
        <v>218</v>
      </c>
      <c r="E82" s="352">
        <v>60</v>
      </c>
      <c r="F82" s="326">
        <v>5</v>
      </c>
      <c r="G82" s="326">
        <v>0</v>
      </c>
      <c r="H82" s="361">
        <v>3</v>
      </c>
      <c r="I82" s="443">
        <f t="shared" si="3"/>
        <v>20</v>
      </c>
      <c r="J82" s="363"/>
      <c r="K82" s="448"/>
      <c r="L82" s="445">
        <f t="shared" si="4"/>
        <v>60</v>
      </c>
      <c r="M82" s="377">
        <f t="shared" si="5"/>
        <v>3</v>
      </c>
      <c r="N82" s="420"/>
    </row>
    <row r="83" spans="1:21" s="341" customFormat="1" ht="90" customHeight="1" x14ac:dyDescent="0.55000000000000004">
      <c r="A83" s="337" t="s">
        <v>237</v>
      </c>
      <c r="B83" s="206" t="s">
        <v>188</v>
      </c>
      <c r="C83" s="212" t="s">
        <v>154</v>
      </c>
      <c r="D83" s="402" t="s">
        <v>133</v>
      </c>
      <c r="E83" s="353">
        <v>6000</v>
      </c>
      <c r="F83" s="333"/>
      <c r="G83" s="334"/>
      <c r="H83" s="361">
        <v>5</v>
      </c>
      <c r="I83" s="443">
        <f t="shared" si="3"/>
        <v>1200</v>
      </c>
      <c r="J83" s="366"/>
      <c r="K83" s="446"/>
      <c r="L83" s="445">
        <f t="shared" si="4"/>
        <v>6000</v>
      </c>
      <c r="M83" s="377">
        <f t="shared" si="5"/>
        <v>5</v>
      </c>
      <c r="N83" s="420"/>
    </row>
    <row r="84" spans="1:21" s="341" customFormat="1" ht="105" customHeight="1" x14ac:dyDescent="0.55000000000000004">
      <c r="A84" s="337" t="s">
        <v>237</v>
      </c>
      <c r="B84" s="206" t="s">
        <v>237</v>
      </c>
      <c r="C84" s="212" t="s">
        <v>161</v>
      </c>
      <c r="D84" s="402" t="s">
        <v>140</v>
      </c>
      <c r="E84" s="353">
        <v>3416.1</v>
      </c>
      <c r="F84" s="333"/>
      <c r="G84" s="334"/>
      <c r="H84" s="361">
        <v>2</v>
      </c>
      <c r="I84" s="443">
        <f t="shared" si="3"/>
        <v>1708.05</v>
      </c>
      <c r="J84" s="366"/>
      <c r="K84" s="446"/>
      <c r="L84" s="445">
        <f t="shared" si="4"/>
        <v>3416.1</v>
      </c>
      <c r="M84" s="377">
        <f t="shared" si="5"/>
        <v>2</v>
      </c>
      <c r="N84" s="420"/>
    </row>
    <row r="85" spans="1:21" s="325" customFormat="1" ht="90" customHeight="1" x14ac:dyDescent="0.55000000000000004">
      <c r="A85" s="323" t="s">
        <v>330</v>
      </c>
      <c r="B85" s="206" t="s">
        <v>236</v>
      </c>
      <c r="C85" s="212" t="s">
        <v>156</v>
      </c>
      <c r="D85" s="402" t="s">
        <v>135</v>
      </c>
      <c r="E85" s="353">
        <v>3658</v>
      </c>
      <c r="F85" s="333"/>
      <c r="G85" s="334"/>
      <c r="H85" s="361">
        <v>5</v>
      </c>
      <c r="I85" s="443">
        <f t="shared" si="3"/>
        <v>731.6</v>
      </c>
      <c r="J85" s="366"/>
      <c r="K85" s="446"/>
      <c r="L85" s="445">
        <f t="shared" si="4"/>
        <v>3658</v>
      </c>
      <c r="M85" s="377">
        <f t="shared" si="5"/>
        <v>5</v>
      </c>
      <c r="N85" s="421"/>
      <c r="U85" s="325" t="s">
        <v>204</v>
      </c>
    </row>
    <row r="86" spans="1:21" s="325" customFormat="1" ht="90" customHeight="1" x14ac:dyDescent="0.55000000000000004">
      <c r="A86" s="323" t="s">
        <v>237</v>
      </c>
      <c r="B86" s="206" t="s">
        <v>236</v>
      </c>
      <c r="C86" s="212" t="s">
        <v>167</v>
      </c>
      <c r="D86" s="402" t="s">
        <v>146</v>
      </c>
      <c r="E86" s="353">
        <v>13924</v>
      </c>
      <c r="F86" s="333"/>
      <c r="G86" s="334"/>
      <c r="H86" s="361">
        <v>3</v>
      </c>
      <c r="I86" s="443">
        <f t="shared" si="3"/>
        <v>4641.333333333333</v>
      </c>
      <c r="J86" s="366"/>
      <c r="K86" s="446">
        <v>1</v>
      </c>
      <c r="L86" s="445">
        <f t="shared" si="4"/>
        <v>9282.6666666666661</v>
      </c>
      <c r="M86" s="377">
        <v>2</v>
      </c>
      <c r="N86" s="421"/>
    </row>
    <row r="87" spans="1:21" ht="75" customHeight="1" x14ac:dyDescent="0.55000000000000004">
      <c r="A87" s="206" t="s">
        <v>237</v>
      </c>
      <c r="B87" s="337" t="s">
        <v>237</v>
      </c>
      <c r="C87" s="342" t="s">
        <v>244</v>
      </c>
      <c r="D87" s="391" t="s">
        <v>245</v>
      </c>
      <c r="E87" s="355">
        <v>7198</v>
      </c>
      <c r="F87" s="343"/>
      <c r="G87" s="344"/>
      <c r="H87" s="361">
        <v>4</v>
      </c>
      <c r="I87" s="355">
        <v>7198</v>
      </c>
      <c r="J87" s="344"/>
      <c r="K87" s="377"/>
      <c r="L87" s="419"/>
      <c r="M87" s="377">
        <f t="shared" si="5"/>
        <v>4</v>
      </c>
      <c r="N87"/>
    </row>
    <row r="88" spans="1:21" ht="90" customHeight="1" x14ac:dyDescent="0.55000000000000004">
      <c r="A88" s="206" t="s">
        <v>237</v>
      </c>
      <c r="B88" s="206" t="s">
        <v>236</v>
      </c>
      <c r="C88" s="212" t="s">
        <v>169</v>
      </c>
      <c r="D88" s="402" t="s">
        <v>148</v>
      </c>
      <c r="E88" s="353">
        <v>6844</v>
      </c>
      <c r="F88" s="333"/>
      <c r="G88" s="334">
        <v>7</v>
      </c>
      <c r="H88" s="361">
        <v>4</v>
      </c>
      <c r="I88" s="443">
        <f t="shared" si="3"/>
        <v>1711</v>
      </c>
      <c r="J88" s="368"/>
      <c r="K88" s="446"/>
      <c r="L88" s="445">
        <f t="shared" si="4"/>
        <v>6844</v>
      </c>
      <c r="M88" s="377">
        <v>4</v>
      </c>
    </row>
    <row r="89" spans="1:21" ht="75" customHeight="1" x14ac:dyDescent="0.55000000000000004">
      <c r="A89" s="206" t="s">
        <v>237</v>
      </c>
      <c r="B89" s="337" t="s">
        <v>237</v>
      </c>
      <c r="C89" s="342" t="s">
        <v>244</v>
      </c>
      <c r="D89" s="391" t="s">
        <v>245</v>
      </c>
      <c r="E89" s="355">
        <v>7198</v>
      </c>
      <c r="F89" s="343"/>
      <c r="G89" s="344"/>
      <c r="H89" s="361">
        <v>3</v>
      </c>
      <c r="I89" s="443">
        <f t="shared" si="3"/>
        <v>2399.3333333333335</v>
      </c>
      <c r="J89" s="369"/>
      <c r="K89" s="446"/>
      <c r="L89" s="445">
        <f t="shared" si="4"/>
        <v>7198</v>
      </c>
      <c r="M89" s="377">
        <v>3</v>
      </c>
    </row>
    <row r="90" spans="1:21" ht="100.5" customHeight="1" x14ac:dyDescent="0.35">
      <c r="A90" s="206" t="s">
        <v>78</v>
      </c>
      <c r="B90" s="206" t="s">
        <v>78</v>
      </c>
      <c r="C90" s="212" t="s">
        <v>94</v>
      </c>
      <c r="D90" s="387" t="s">
        <v>304</v>
      </c>
      <c r="E90" s="349">
        <v>1445</v>
      </c>
      <c r="F90" s="333">
        <v>24</v>
      </c>
      <c r="G90" s="334">
        <v>8</v>
      </c>
      <c r="H90" s="361">
        <v>18</v>
      </c>
      <c r="I90" s="443">
        <f t="shared" si="3"/>
        <v>80.277777777777771</v>
      </c>
      <c r="J90" s="361"/>
      <c r="K90" s="446">
        <v>1</v>
      </c>
      <c r="L90" s="445">
        <f t="shared" si="4"/>
        <v>1364.7222222222222</v>
      </c>
      <c r="M90" s="377">
        <f t="shared" si="5"/>
        <v>17</v>
      </c>
    </row>
    <row r="91" spans="1:21" s="409" customFormat="1" ht="108" customHeight="1" x14ac:dyDescent="0.4">
      <c r="A91" s="410"/>
      <c r="B91" s="410"/>
      <c r="C91" s="411"/>
      <c r="D91" s="412" t="s">
        <v>295</v>
      </c>
      <c r="E91" s="417">
        <f>SUM(E8:E90)</f>
        <v>437892.38000000006</v>
      </c>
      <c r="F91" s="413"/>
      <c r="G91" s="414"/>
      <c r="H91" s="415"/>
      <c r="I91" s="444"/>
      <c r="J91" s="415"/>
      <c r="K91" s="414"/>
      <c r="L91" s="414"/>
      <c r="M91" s="416"/>
      <c r="N91" s="422"/>
    </row>
    <row r="92" spans="1:21" ht="137.25" customHeight="1" x14ac:dyDescent="0.4">
      <c r="A92" s="436" t="s">
        <v>333</v>
      </c>
      <c r="B92" s="435"/>
      <c r="C92" s="26"/>
      <c r="D92" s="403"/>
      <c r="E92" s="356"/>
      <c r="F92" s="29"/>
      <c r="G92" s="30"/>
      <c r="H92" s="30"/>
      <c r="I92" s="356"/>
      <c r="J92" s="30"/>
      <c r="K92" s="30"/>
      <c r="L92" s="30"/>
      <c r="M92" s="378"/>
    </row>
    <row r="93" spans="1:21" s="23" customFormat="1" ht="60.75" customHeight="1" x14ac:dyDescent="0.6">
      <c r="A93" s="714"/>
      <c r="B93" s="714"/>
      <c r="C93" s="714"/>
      <c r="D93" s="714"/>
      <c r="E93" s="714"/>
      <c r="F93" s="714"/>
      <c r="G93" s="714"/>
      <c r="H93" s="714"/>
      <c r="I93" s="714"/>
      <c r="J93" s="714"/>
      <c r="K93" s="714"/>
      <c r="L93" s="714"/>
      <c r="M93" s="714"/>
      <c r="N93" s="714"/>
    </row>
    <row r="94" spans="1:21" ht="30" customHeight="1" thickBot="1" x14ac:dyDescent="0.65">
      <c r="A94" s="434"/>
      <c r="B94" s="434"/>
      <c r="C94" s="322"/>
      <c r="D94" s="404"/>
      <c r="E94" s="357"/>
      <c r="F94" s="322"/>
      <c r="G94" s="322"/>
      <c r="H94" s="322"/>
      <c r="I94" s="357"/>
      <c r="J94" s="322"/>
      <c r="K94" s="322"/>
      <c r="L94" s="322"/>
      <c r="M94" s="379"/>
      <c r="N94" s="433"/>
    </row>
    <row r="95" spans="1:21" ht="77.25" customHeight="1" x14ac:dyDescent="0.6">
      <c r="A95" s="705" t="s">
        <v>347</v>
      </c>
      <c r="B95" s="705"/>
      <c r="C95" s="705"/>
      <c r="D95" s="404"/>
      <c r="E95" s="706" t="s">
        <v>205</v>
      </c>
      <c r="F95" s="706"/>
      <c r="G95" s="706"/>
      <c r="H95" s="706"/>
      <c r="I95" s="706"/>
      <c r="J95" s="706"/>
      <c r="K95" s="706"/>
      <c r="L95" s="706"/>
      <c r="M95" s="706"/>
      <c r="N95" s="432"/>
      <c r="O95" s="432"/>
    </row>
    <row r="96" spans="1:21" ht="40.5" customHeight="1" x14ac:dyDescent="0.2">
      <c r="A96" s="719" t="s">
        <v>198</v>
      </c>
      <c r="B96" s="719"/>
      <c r="C96" s="719"/>
      <c r="D96" s="432"/>
      <c r="E96" s="719" t="s">
        <v>332</v>
      </c>
      <c r="F96" s="719"/>
      <c r="G96" s="719"/>
      <c r="H96" s="719"/>
      <c r="I96" s="719"/>
      <c r="J96" s="719"/>
      <c r="K96" s="719"/>
      <c r="L96" s="719"/>
      <c r="M96" s="719"/>
      <c r="N96" s="319"/>
      <c r="O96" s="319"/>
    </row>
    <row r="97" spans="1:14" ht="44.25" x14ac:dyDescent="0.55000000000000004">
      <c r="A97" s="449"/>
      <c r="B97" s="192"/>
      <c r="C97" s="192"/>
      <c r="D97" s="405"/>
      <c r="E97" s="708"/>
      <c r="F97" s="708"/>
      <c r="G97" s="708"/>
      <c r="H97" s="708"/>
      <c r="I97" s="708"/>
      <c r="J97" s="708"/>
      <c r="K97" s="708"/>
      <c r="L97" s="708"/>
      <c r="M97" s="708"/>
      <c r="N97" s="708"/>
    </row>
    <row r="98" spans="1:14" ht="30" x14ac:dyDescent="0.4">
      <c r="A98" s="23"/>
      <c r="B98" s="23"/>
      <c r="C98" s="23"/>
      <c r="D98" s="406"/>
      <c r="E98" s="358"/>
      <c r="F98" s="35"/>
      <c r="G98" s="23"/>
      <c r="H98" s="23"/>
      <c r="I98" s="358"/>
      <c r="J98" s="23"/>
      <c r="K98" s="23"/>
      <c r="L98" s="23"/>
      <c r="M98" s="380"/>
    </row>
    <row r="99" spans="1:14" ht="30" x14ac:dyDescent="0.4">
      <c r="A99" s="23"/>
      <c r="B99" s="23"/>
      <c r="C99" s="23"/>
      <c r="D99" s="406"/>
      <c r="E99" s="358"/>
      <c r="F99" s="35"/>
      <c r="G99" s="23"/>
      <c r="H99" s="23"/>
      <c r="I99" s="358"/>
      <c r="J99" s="23"/>
      <c r="K99" s="23"/>
      <c r="L99" s="23"/>
      <c r="M99" s="380"/>
    </row>
    <row r="100" spans="1:14" ht="30" x14ac:dyDescent="0.4">
      <c r="A100" s="23"/>
      <c r="B100" s="23"/>
      <c r="C100" s="23"/>
      <c r="D100" s="406"/>
      <c r="E100" s="358"/>
      <c r="F100" s="35"/>
      <c r="G100" s="23"/>
      <c r="H100" s="23"/>
      <c r="I100" s="358"/>
      <c r="J100" s="23"/>
      <c r="K100" s="23"/>
      <c r="L100" s="23"/>
      <c r="M100" s="380"/>
    </row>
    <row r="101" spans="1:14" ht="30" x14ac:dyDescent="0.4">
      <c r="A101" s="23"/>
      <c r="B101" s="23"/>
      <c r="C101" s="23"/>
      <c r="D101" s="406"/>
      <c r="E101" s="358"/>
      <c r="F101" s="35"/>
      <c r="G101" s="23"/>
      <c r="H101" s="23"/>
      <c r="I101" s="358"/>
      <c r="J101" s="23"/>
      <c r="K101" s="23"/>
      <c r="L101" s="23"/>
      <c r="M101" s="380"/>
    </row>
    <row r="102" spans="1:14" x14ac:dyDescent="0.35">
      <c r="A102" s="22"/>
      <c r="B102" s="22"/>
      <c r="C102" s="22"/>
      <c r="D102" s="407"/>
      <c r="E102" s="359"/>
      <c r="F102" s="24"/>
      <c r="G102" s="22"/>
      <c r="H102" s="22"/>
      <c r="I102" s="359"/>
      <c r="J102" s="22"/>
      <c r="K102" s="22"/>
      <c r="L102" s="22"/>
      <c r="M102" s="381"/>
    </row>
    <row r="103" spans="1:14" x14ac:dyDescent="0.35">
      <c r="A103" s="197"/>
      <c r="B103" s="197"/>
      <c r="C103" s="197"/>
      <c r="D103" s="383"/>
      <c r="E103" s="345"/>
      <c r="F103" s="198"/>
      <c r="G103" s="197"/>
      <c r="H103" s="197"/>
      <c r="I103" s="345"/>
      <c r="J103" s="197"/>
      <c r="K103" s="197"/>
      <c r="L103" s="197"/>
      <c r="M103" s="375"/>
    </row>
    <row r="104" spans="1:14" x14ac:dyDescent="0.35">
      <c r="A104" s="197"/>
      <c r="B104" s="197"/>
      <c r="C104" s="197"/>
      <c r="D104" s="383"/>
      <c r="E104" s="345"/>
      <c r="F104" s="198"/>
      <c r="G104" s="197"/>
      <c r="H104" s="197"/>
      <c r="I104" s="345"/>
      <c r="J104" s="197"/>
      <c r="K104" s="197"/>
      <c r="L104" s="197"/>
      <c r="M104" s="375"/>
    </row>
    <row r="105" spans="1:14" x14ac:dyDescent="0.35">
      <c r="A105" s="197"/>
      <c r="B105" s="197"/>
      <c r="C105" s="197"/>
      <c r="D105" s="383"/>
      <c r="E105" s="345"/>
      <c r="F105" s="198"/>
      <c r="G105" s="197"/>
      <c r="H105" s="197"/>
      <c r="I105" s="345"/>
      <c r="J105" s="197"/>
      <c r="K105" s="197"/>
      <c r="L105" s="197"/>
      <c r="M105" s="375"/>
    </row>
    <row r="106" spans="1:14" x14ac:dyDescent="0.35">
      <c r="A106" s="197"/>
      <c r="B106" s="197"/>
      <c r="C106" s="197"/>
      <c r="D106" s="383"/>
      <c r="E106" s="345"/>
      <c r="F106" s="198"/>
      <c r="G106" s="197"/>
      <c r="H106" s="197"/>
      <c r="I106" s="345"/>
      <c r="J106" s="197"/>
      <c r="K106" s="197"/>
      <c r="L106" s="197"/>
      <c r="M106" s="375"/>
    </row>
    <row r="107" spans="1:14" x14ac:dyDescent="0.35">
      <c r="A107" s="197"/>
      <c r="B107" s="197"/>
      <c r="C107" s="197"/>
      <c r="D107" s="383"/>
      <c r="E107" s="345"/>
      <c r="F107" s="198"/>
      <c r="G107" s="197"/>
      <c r="H107" s="197"/>
      <c r="I107" s="345"/>
      <c r="J107" s="197"/>
      <c r="K107" s="197"/>
      <c r="L107" s="197"/>
      <c r="M107" s="375"/>
    </row>
    <row r="108" spans="1:14" x14ac:dyDescent="0.35">
      <c r="A108" s="197"/>
      <c r="B108" s="197"/>
      <c r="C108" s="197"/>
      <c r="D108" s="383"/>
      <c r="E108" s="345"/>
      <c r="F108" s="198"/>
      <c r="G108" s="197"/>
      <c r="H108" s="197"/>
      <c r="I108" s="345"/>
      <c r="J108" s="197"/>
      <c r="K108" s="197"/>
      <c r="L108" s="197"/>
      <c r="M108" s="375"/>
    </row>
    <row r="109" spans="1:14" x14ac:dyDescent="0.35">
      <c r="A109" s="197"/>
      <c r="B109" s="197"/>
      <c r="C109" s="197"/>
      <c r="D109" s="383"/>
      <c r="E109" s="345"/>
      <c r="F109" s="198"/>
      <c r="G109" s="197"/>
      <c r="H109" s="197"/>
      <c r="I109" s="345"/>
      <c r="J109" s="197"/>
      <c r="K109" s="197"/>
      <c r="L109" s="197"/>
      <c r="M109" s="375"/>
    </row>
    <row r="110" spans="1:14" x14ac:dyDescent="0.35">
      <c r="A110" s="197"/>
      <c r="B110" s="197"/>
      <c r="C110" s="197"/>
      <c r="D110" s="383"/>
      <c r="E110" s="345"/>
      <c r="F110" s="198"/>
      <c r="G110" s="197"/>
      <c r="H110" s="197"/>
      <c r="I110" s="345"/>
      <c r="J110" s="197"/>
      <c r="K110" s="197"/>
      <c r="L110" s="197"/>
      <c r="M110" s="375"/>
    </row>
    <row r="111" spans="1:14" x14ac:dyDescent="0.35">
      <c r="A111" s="197"/>
      <c r="B111" s="197"/>
      <c r="C111" s="197"/>
      <c r="D111" s="383"/>
      <c r="E111" s="345"/>
      <c r="F111" s="198"/>
      <c r="G111" s="197"/>
      <c r="H111" s="197"/>
      <c r="I111" s="345"/>
      <c r="J111" s="197"/>
      <c r="K111" s="197"/>
      <c r="L111" s="197"/>
      <c r="M111" s="375"/>
    </row>
    <row r="112" spans="1:14" x14ac:dyDescent="0.35">
      <c r="A112" s="197"/>
      <c r="B112" s="197"/>
      <c r="C112" s="197"/>
      <c r="D112" s="383"/>
      <c r="E112" s="345"/>
      <c r="F112" s="198"/>
      <c r="G112" s="197"/>
      <c r="H112" s="197"/>
      <c r="I112" s="345"/>
      <c r="J112" s="197"/>
      <c r="K112" s="197"/>
      <c r="L112" s="197"/>
      <c r="M112" s="375"/>
    </row>
    <row r="113" spans="1:13" x14ac:dyDescent="0.35">
      <c r="A113" s="197"/>
      <c r="B113" s="197"/>
      <c r="C113" s="197"/>
      <c r="D113" s="383"/>
      <c r="E113" s="345"/>
      <c r="F113" s="198"/>
      <c r="G113" s="197"/>
      <c r="H113" s="197"/>
      <c r="I113" s="345"/>
      <c r="J113" s="197"/>
      <c r="K113" s="197"/>
      <c r="L113" s="197"/>
      <c r="M113" s="375"/>
    </row>
    <row r="114" spans="1:13" x14ac:dyDescent="0.35">
      <c r="A114" s="197"/>
      <c r="B114" s="197"/>
      <c r="C114" s="197"/>
      <c r="D114" s="383"/>
      <c r="E114" s="345"/>
      <c r="F114" s="198"/>
      <c r="G114" s="197"/>
      <c r="H114" s="197"/>
      <c r="I114" s="345"/>
      <c r="J114" s="197"/>
      <c r="K114" s="197"/>
      <c r="L114" s="197"/>
      <c r="M114" s="375"/>
    </row>
    <row r="115" spans="1:13" x14ac:dyDescent="0.35">
      <c r="A115" s="197"/>
      <c r="B115" s="197"/>
      <c r="C115" s="197"/>
      <c r="D115" s="383"/>
      <c r="E115" s="345"/>
      <c r="F115" s="198"/>
      <c r="G115" s="197"/>
      <c r="H115" s="197"/>
      <c r="I115" s="345"/>
      <c r="J115" s="197"/>
      <c r="K115" s="197"/>
      <c r="L115" s="197"/>
      <c r="M115" s="375"/>
    </row>
    <row r="116" spans="1:13" x14ac:dyDescent="0.35">
      <c r="A116" s="197"/>
      <c r="B116" s="197"/>
      <c r="C116" s="197"/>
      <c r="D116" s="383"/>
      <c r="E116" s="345"/>
      <c r="F116" s="198"/>
      <c r="G116" s="197"/>
      <c r="H116" s="197"/>
      <c r="I116" s="345"/>
      <c r="J116" s="197"/>
      <c r="K116" s="197"/>
      <c r="L116" s="197"/>
      <c r="M116" s="375"/>
    </row>
    <row r="117" spans="1:13" x14ac:dyDescent="0.35">
      <c r="A117" s="197"/>
      <c r="B117" s="197"/>
      <c r="C117" s="197"/>
      <c r="D117" s="383"/>
      <c r="E117" s="345"/>
      <c r="F117" s="198"/>
      <c r="G117" s="197"/>
      <c r="H117" s="197"/>
      <c r="I117" s="345"/>
      <c r="J117" s="197"/>
      <c r="K117" s="197"/>
      <c r="L117" s="197"/>
      <c r="M117" s="375"/>
    </row>
    <row r="118" spans="1:13" x14ac:dyDescent="0.35">
      <c r="A118" s="197"/>
      <c r="B118" s="197"/>
      <c r="C118" s="197"/>
      <c r="D118" s="383"/>
      <c r="E118" s="345"/>
      <c r="F118" s="198"/>
      <c r="G118" s="197"/>
      <c r="H118" s="197"/>
      <c r="I118" s="345"/>
      <c r="J118" s="197"/>
      <c r="K118" s="197"/>
      <c r="L118" s="197"/>
      <c r="M118" s="375"/>
    </row>
  </sheetData>
  <mergeCells count="8">
    <mergeCell ref="E97:N97"/>
    <mergeCell ref="A5:M5"/>
    <mergeCell ref="A6:M6"/>
    <mergeCell ref="A93:N93"/>
    <mergeCell ref="A95:C95"/>
    <mergeCell ref="E95:M95"/>
    <mergeCell ref="A96:C96"/>
    <mergeCell ref="E96:M96"/>
  </mergeCells>
  <printOptions horizontalCentered="1"/>
  <pageMargins left="0.70866141732283505" right="0.70866141732283505" top="1.4980314960000001" bottom="0.74803149606299202" header="0.31496062992126" footer="0.31496062992126"/>
  <pageSetup scale="1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topLeftCell="A7" zoomScale="50" zoomScaleNormal="50" zoomScaleSheetLayoutView="29" workbookViewId="0">
      <selection activeCell="D105" sqref="D105"/>
    </sheetView>
  </sheetViews>
  <sheetFormatPr baseColWidth="10" defaultRowHeight="25.5" outlineLevelCol="1" x14ac:dyDescent="0.35"/>
  <cols>
    <col min="1" max="1" width="38.28515625" customWidth="1" outlineLevel="1"/>
    <col min="2" max="2" width="32.5703125" customWidth="1" outlineLevel="1"/>
    <col min="3" max="3" width="39.28515625" customWidth="1"/>
    <col min="4" max="4" width="118.42578125" style="408" customWidth="1"/>
    <col min="5" max="5" width="45.42578125" style="360" hidden="1" customWidth="1" outlineLevel="1"/>
    <col min="6" max="6" width="45.28515625" hidden="1" customWidth="1" outlineLevel="1"/>
    <col min="7" max="7" width="45.28515625" style="360" hidden="1" customWidth="1" outlineLevel="1"/>
    <col min="8" max="8" width="38.140625" hidden="1" customWidth="1" outlineLevel="1"/>
    <col min="9" max="9" width="29.85546875" hidden="1" customWidth="1" outlineLevel="1"/>
    <col min="10" max="10" width="42.5703125" customWidth="1" collapsed="1"/>
    <col min="11" max="11" width="38" style="382" customWidth="1"/>
    <col min="12" max="12" width="59.28515625" style="419" customWidth="1"/>
  </cols>
  <sheetData>
    <row r="1" spans="1:12" hidden="1" x14ac:dyDescent="0.35"/>
    <row r="2" spans="1:12" hidden="1" x14ac:dyDescent="0.35"/>
    <row r="3" spans="1:12" hidden="1" x14ac:dyDescent="0.35"/>
    <row r="4" spans="1:12" ht="30" hidden="1" x14ac:dyDescent="0.4">
      <c r="A4" s="23"/>
      <c r="B4" s="23"/>
      <c r="C4" s="23"/>
      <c r="D4" s="406"/>
      <c r="E4" s="358"/>
      <c r="F4" s="23"/>
      <c r="G4" s="358"/>
      <c r="H4" s="23"/>
      <c r="I4" s="23"/>
      <c r="J4" s="23"/>
      <c r="K4" s="380"/>
      <c r="L4" s="23"/>
    </row>
    <row r="5" spans="1:12" ht="30" hidden="1" x14ac:dyDescent="0.4">
      <c r="A5" s="23"/>
      <c r="B5" s="23"/>
      <c r="C5" s="23"/>
      <c r="D5" s="406"/>
      <c r="E5" s="358"/>
      <c r="F5" s="23"/>
      <c r="G5" s="358"/>
      <c r="H5" s="23"/>
      <c r="I5" s="23"/>
      <c r="J5" s="23"/>
      <c r="K5" s="380"/>
      <c r="L5" s="23"/>
    </row>
    <row r="6" spans="1:12" ht="30" hidden="1" x14ac:dyDescent="0.4">
      <c r="A6" s="23"/>
      <c r="B6" s="23"/>
      <c r="C6" s="23"/>
      <c r="D6" s="406"/>
      <c r="E6" s="358"/>
      <c r="F6" s="23"/>
      <c r="G6" s="358"/>
      <c r="H6" s="23"/>
      <c r="I6" s="23"/>
      <c r="J6" s="23"/>
      <c r="K6" s="380"/>
      <c r="L6" s="23"/>
    </row>
    <row r="7" spans="1:12" ht="30" x14ac:dyDescent="0.4">
      <c r="A7" s="23"/>
      <c r="B7" s="23"/>
      <c r="C7" s="23"/>
      <c r="D7" s="406"/>
      <c r="E7" s="358"/>
      <c r="F7" s="23"/>
      <c r="G7" s="358"/>
      <c r="H7" s="23"/>
      <c r="I7" s="23"/>
      <c r="J7" s="23"/>
      <c r="K7" s="380"/>
      <c r="L7" s="23"/>
    </row>
    <row r="8" spans="1:12" ht="30" x14ac:dyDescent="0.4">
      <c r="A8" s="23"/>
      <c r="B8" s="23"/>
      <c r="C8" s="23"/>
      <c r="D8" s="406"/>
      <c r="E8" s="358"/>
      <c r="F8" s="23"/>
      <c r="G8" s="358"/>
      <c r="H8" s="23"/>
      <c r="I8" s="23"/>
      <c r="J8" s="23"/>
      <c r="K8" s="380"/>
      <c r="L8" s="23"/>
    </row>
    <row r="9" spans="1:12" ht="75" customHeight="1" x14ac:dyDescent="0.4">
      <c r="A9" s="723"/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541"/>
    </row>
    <row r="10" spans="1:12" ht="140.25" customHeight="1" thickBot="1" x14ac:dyDescent="0.45">
      <c r="A10" s="724" t="s">
        <v>468</v>
      </c>
      <c r="B10" s="724"/>
      <c r="C10" s="724"/>
      <c r="D10" s="724"/>
      <c r="E10" s="724"/>
      <c r="F10" s="724"/>
      <c r="G10" s="724"/>
      <c r="H10" s="724"/>
      <c r="I10" s="724"/>
      <c r="J10" s="724"/>
      <c r="K10" s="724"/>
      <c r="L10" s="541"/>
    </row>
    <row r="11" spans="1:12" s="73" customFormat="1" ht="128.25" customHeight="1" thickBot="1" x14ac:dyDescent="0.6">
      <c r="A11" s="673" t="s">
        <v>49</v>
      </c>
      <c r="B11" s="674" t="s">
        <v>48</v>
      </c>
      <c r="C11" s="675" t="s">
        <v>50</v>
      </c>
      <c r="D11" s="676" t="s">
        <v>51</v>
      </c>
      <c r="E11" s="677" t="s">
        <v>425</v>
      </c>
      <c r="F11" s="678" t="s">
        <v>296</v>
      </c>
      <c r="G11" s="679" t="s">
        <v>348</v>
      </c>
      <c r="H11" s="680" t="s">
        <v>293</v>
      </c>
      <c r="I11" s="680" t="s">
        <v>294</v>
      </c>
      <c r="J11" s="677" t="s">
        <v>21</v>
      </c>
      <c r="K11" s="681" t="s">
        <v>349</v>
      </c>
      <c r="L11" s="23"/>
    </row>
    <row r="12" spans="1:12" s="508" customFormat="1" ht="92.25" customHeight="1" x14ac:dyDescent="0.45">
      <c r="A12" s="552" t="s">
        <v>237</v>
      </c>
      <c r="B12" s="552" t="s">
        <v>237</v>
      </c>
      <c r="C12" s="553" t="s">
        <v>261</v>
      </c>
      <c r="D12" s="554" t="s">
        <v>262</v>
      </c>
      <c r="E12" s="555">
        <v>1522.2</v>
      </c>
      <c r="F12" s="583">
        <v>3</v>
      </c>
      <c r="G12" s="589">
        <f t="shared" ref="G12:G56" si="0">E12/F12</f>
        <v>507.40000000000003</v>
      </c>
      <c r="H12" s="553"/>
      <c r="I12" s="553"/>
      <c r="J12" s="605">
        <f>G12*K12</f>
        <v>1522.2</v>
      </c>
      <c r="K12" s="590">
        <f>+F12</f>
        <v>3</v>
      </c>
      <c r="L12" s="578"/>
    </row>
    <row r="13" spans="1:12" s="508" customFormat="1" ht="90.75" customHeight="1" x14ac:dyDescent="0.45">
      <c r="A13" s="552" t="s">
        <v>237</v>
      </c>
      <c r="B13" s="552" t="s">
        <v>237</v>
      </c>
      <c r="C13" s="553" t="s">
        <v>162</v>
      </c>
      <c r="D13" s="564" t="s">
        <v>141</v>
      </c>
      <c r="E13" s="565">
        <v>413</v>
      </c>
      <c r="F13" s="583">
        <v>1</v>
      </c>
      <c r="G13" s="589">
        <f t="shared" si="0"/>
        <v>413</v>
      </c>
      <c r="H13" s="566"/>
      <c r="I13" s="553"/>
      <c r="J13" s="605">
        <f>G13*K13</f>
        <v>413</v>
      </c>
      <c r="K13" s="590">
        <f>+F13</f>
        <v>1</v>
      </c>
      <c r="L13" s="578"/>
    </row>
    <row r="14" spans="1:12" s="508" customFormat="1" ht="80.099999999999994" customHeight="1" x14ac:dyDescent="0.45">
      <c r="A14" s="552">
        <v>43748</v>
      </c>
      <c r="B14" s="552">
        <v>43748</v>
      </c>
      <c r="C14" s="553" t="s">
        <v>109</v>
      </c>
      <c r="D14" s="597" t="s">
        <v>229</v>
      </c>
      <c r="E14" s="555">
        <v>871.9</v>
      </c>
      <c r="F14" s="583">
        <v>5</v>
      </c>
      <c r="G14" s="589">
        <f t="shared" si="0"/>
        <v>174.38</v>
      </c>
      <c r="H14" s="553"/>
      <c r="I14" s="553">
        <v>1</v>
      </c>
      <c r="J14" s="605">
        <f>G14*K14</f>
        <v>697.52</v>
      </c>
      <c r="K14" s="590">
        <f>+F14-I14</f>
        <v>4</v>
      </c>
      <c r="L14" s="578"/>
    </row>
    <row r="15" spans="1:12" s="508" customFormat="1" ht="90.75" customHeight="1" x14ac:dyDescent="0.45">
      <c r="A15" s="552" t="s">
        <v>237</v>
      </c>
      <c r="B15" s="552" t="s">
        <v>237</v>
      </c>
      <c r="C15" s="553" t="s">
        <v>96</v>
      </c>
      <c r="D15" s="577" t="s">
        <v>324</v>
      </c>
      <c r="E15" s="555">
        <v>1947</v>
      </c>
      <c r="F15" s="583">
        <v>50</v>
      </c>
      <c r="G15" s="589">
        <f t="shared" si="0"/>
        <v>38.94</v>
      </c>
      <c r="H15" s="583"/>
      <c r="I15" s="553">
        <v>15</v>
      </c>
      <c r="J15" s="605">
        <f>G15*K15</f>
        <v>1362.8999999999999</v>
      </c>
      <c r="K15" s="590">
        <f t="shared" ref="K15:K20" si="1">+F15-I15</f>
        <v>35</v>
      </c>
      <c r="L15" s="578"/>
    </row>
    <row r="16" spans="1:12" s="508" customFormat="1" ht="91.5" customHeight="1" x14ac:dyDescent="0.45">
      <c r="A16" s="552" t="s">
        <v>237</v>
      </c>
      <c r="B16" s="552" t="s">
        <v>237</v>
      </c>
      <c r="C16" s="553" t="s">
        <v>163</v>
      </c>
      <c r="D16" s="564" t="s">
        <v>241</v>
      </c>
      <c r="E16" s="565">
        <v>413</v>
      </c>
      <c r="F16" s="583">
        <v>1</v>
      </c>
      <c r="G16" s="589">
        <f t="shared" si="0"/>
        <v>413</v>
      </c>
      <c r="H16" s="566"/>
      <c r="I16" s="553"/>
      <c r="J16" s="605">
        <f t="shared" ref="J16:J77" si="2">G16*K16</f>
        <v>413</v>
      </c>
      <c r="K16" s="590">
        <f t="shared" si="1"/>
        <v>1</v>
      </c>
      <c r="L16" s="578"/>
    </row>
    <row r="17" spans="1:12" s="508" customFormat="1" ht="102" customHeight="1" x14ac:dyDescent="0.45">
      <c r="A17" s="552" t="s">
        <v>237</v>
      </c>
      <c r="B17" s="552" t="s">
        <v>237</v>
      </c>
      <c r="C17" s="553" t="s">
        <v>164</v>
      </c>
      <c r="D17" s="564" t="s">
        <v>240</v>
      </c>
      <c r="E17" s="565">
        <v>413</v>
      </c>
      <c r="F17" s="583">
        <v>1</v>
      </c>
      <c r="G17" s="589">
        <f t="shared" si="0"/>
        <v>413</v>
      </c>
      <c r="H17" s="566"/>
      <c r="I17" s="553"/>
      <c r="J17" s="605">
        <f t="shared" si="2"/>
        <v>413</v>
      </c>
      <c r="K17" s="590">
        <f t="shared" si="1"/>
        <v>1</v>
      </c>
      <c r="L17" s="578"/>
    </row>
    <row r="18" spans="1:12" s="508" customFormat="1" ht="93" customHeight="1" x14ac:dyDescent="0.45">
      <c r="A18" s="552" t="s">
        <v>237</v>
      </c>
      <c r="B18" s="552" t="s">
        <v>237</v>
      </c>
      <c r="C18" s="553" t="s">
        <v>159</v>
      </c>
      <c r="D18" s="564" t="s">
        <v>239</v>
      </c>
      <c r="E18" s="565">
        <v>413</v>
      </c>
      <c r="F18" s="583">
        <v>1</v>
      </c>
      <c r="G18" s="589">
        <f t="shared" si="0"/>
        <v>413</v>
      </c>
      <c r="H18" s="566"/>
      <c r="I18" s="553"/>
      <c r="J18" s="605">
        <f t="shared" si="2"/>
        <v>413</v>
      </c>
      <c r="K18" s="590">
        <f t="shared" si="1"/>
        <v>1</v>
      </c>
      <c r="L18" s="578"/>
    </row>
    <row r="19" spans="1:12" s="508" customFormat="1" ht="80.099999999999994" customHeight="1" x14ac:dyDescent="0.45">
      <c r="A19" s="552" t="s">
        <v>237</v>
      </c>
      <c r="B19" s="552" t="s">
        <v>237</v>
      </c>
      <c r="C19" s="553" t="s">
        <v>250</v>
      </c>
      <c r="D19" s="592" t="s">
        <v>251</v>
      </c>
      <c r="E19" s="565">
        <v>3422</v>
      </c>
      <c r="F19" s="583">
        <v>1</v>
      </c>
      <c r="G19" s="589">
        <f t="shared" si="0"/>
        <v>3422</v>
      </c>
      <c r="H19" s="633"/>
      <c r="I19" s="553"/>
      <c r="J19" s="605">
        <f t="shared" si="2"/>
        <v>3422</v>
      </c>
      <c r="K19" s="590">
        <f t="shared" si="1"/>
        <v>1</v>
      </c>
      <c r="L19" s="578"/>
    </row>
    <row r="20" spans="1:12" s="508" customFormat="1" ht="94.5" customHeight="1" x14ac:dyDescent="0.45">
      <c r="A20" s="552" t="s">
        <v>237</v>
      </c>
      <c r="B20" s="552" t="s">
        <v>237</v>
      </c>
      <c r="C20" s="553" t="s">
        <v>436</v>
      </c>
      <c r="D20" s="577" t="s">
        <v>219</v>
      </c>
      <c r="E20" s="555">
        <v>22839</v>
      </c>
      <c r="F20" s="583">
        <v>2</v>
      </c>
      <c r="G20" s="589">
        <f t="shared" si="0"/>
        <v>11419.5</v>
      </c>
      <c r="H20" s="553"/>
      <c r="I20" s="553"/>
      <c r="J20" s="605">
        <f t="shared" si="2"/>
        <v>22839</v>
      </c>
      <c r="K20" s="590">
        <f t="shared" si="1"/>
        <v>2</v>
      </c>
      <c r="L20" s="578"/>
    </row>
    <row r="21" spans="1:12" s="508" customFormat="1" ht="85.5" customHeight="1" x14ac:dyDescent="0.45">
      <c r="A21" s="552" t="s">
        <v>237</v>
      </c>
      <c r="B21" s="552" t="s">
        <v>237</v>
      </c>
      <c r="C21" s="553" t="s">
        <v>114</v>
      </c>
      <c r="D21" s="577" t="s">
        <v>226</v>
      </c>
      <c r="E21" s="555">
        <v>10135.6</v>
      </c>
      <c r="F21" s="583">
        <v>4</v>
      </c>
      <c r="G21" s="589">
        <f t="shared" si="0"/>
        <v>2533.9</v>
      </c>
      <c r="H21" s="553"/>
      <c r="I21" s="553">
        <v>2</v>
      </c>
      <c r="J21" s="605">
        <f t="shared" si="2"/>
        <v>5067.8</v>
      </c>
      <c r="K21" s="590">
        <f t="shared" ref="K21:K82" si="3">+F21+H21-I21</f>
        <v>2</v>
      </c>
      <c r="L21" s="578"/>
    </row>
    <row r="22" spans="1:12" s="508" customFormat="1" ht="72" customHeight="1" x14ac:dyDescent="0.45">
      <c r="A22" s="552" t="s">
        <v>237</v>
      </c>
      <c r="B22" s="552" t="s">
        <v>237</v>
      </c>
      <c r="C22" s="553" t="s">
        <v>254</v>
      </c>
      <c r="D22" s="592" t="s">
        <v>255</v>
      </c>
      <c r="E22" s="565">
        <v>5310</v>
      </c>
      <c r="F22" s="583">
        <v>1</v>
      </c>
      <c r="G22" s="589">
        <f t="shared" si="0"/>
        <v>5310</v>
      </c>
      <c r="H22" s="633"/>
      <c r="I22" s="553"/>
      <c r="J22" s="605">
        <f t="shared" si="2"/>
        <v>5310</v>
      </c>
      <c r="K22" s="590">
        <f t="shared" si="3"/>
        <v>1</v>
      </c>
      <c r="L22" s="578"/>
    </row>
    <row r="23" spans="1:12" s="508" customFormat="1" ht="90.75" customHeight="1" x14ac:dyDescent="0.45">
      <c r="A23" s="552" t="s">
        <v>237</v>
      </c>
      <c r="B23" s="552" t="s">
        <v>237</v>
      </c>
      <c r="C23" s="553" t="s">
        <v>117</v>
      </c>
      <c r="D23" s="577" t="s">
        <v>323</v>
      </c>
      <c r="E23" s="555">
        <v>42677.96</v>
      </c>
      <c r="F23" s="583">
        <v>3</v>
      </c>
      <c r="G23" s="589">
        <f t="shared" si="0"/>
        <v>14225.986666666666</v>
      </c>
      <c r="H23" s="553"/>
      <c r="I23" s="553"/>
      <c r="J23" s="605">
        <f t="shared" si="2"/>
        <v>42677.96</v>
      </c>
      <c r="K23" s="590">
        <f t="shared" si="3"/>
        <v>3</v>
      </c>
      <c r="L23" s="578"/>
    </row>
    <row r="24" spans="1:12" s="508" customFormat="1" ht="87" customHeight="1" x14ac:dyDescent="0.45">
      <c r="A24" s="552">
        <v>43748</v>
      </c>
      <c r="B24" s="552">
        <v>43748</v>
      </c>
      <c r="C24" s="583" t="s">
        <v>81</v>
      </c>
      <c r="D24" s="599" t="s">
        <v>322</v>
      </c>
      <c r="E24" s="589">
        <v>407</v>
      </c>
      <c r="F24" s="583">
        <v>24</v>
      </c>
      <c r="G24" s="589">
        <f t="shared" si="0"/>
        <v>16.958333333333332</v>
      </c>
      <c r="H24" s="583"/>
      <c r="I24" s="583">
        <v>5</v>
      </c>
      <c r="J24" s="605">
        <f t="shared" si="2"/>
        <v>322.20833333333331</v>
      </c>
      <c r="K24" s="590">
        <f t="shared" si="3"/>
        <v>19</v>
      </c>
      <c r="L24" s="578"/>
    </row>
    <row r="25" spans="1:12" s="508" customFormat="1" ht="93.75" customHeight="1" x14ac:dyDescent="0.45">
      <c r="A25" s="552">
        <v>43748</v>
      </c>
      <c r="B25" s="552" t="s">
        <v>78</v>
      </c>
      <c r="C25" s="583" t="s">
        <v>89</v>
      </c>
      <c r="D25" s="599" t="s">
        <v>3</v>
      </c>
      <c r="E25" s="589">
        <v>840</v>
      </c>
      <c r="F25" s="583">
        <v>50</v>
      </c>
      <c r="G25" s="589">
        <f t="shared" si="0"/>
        <v>16.8</v>
      </c>
      <c r="H25" s="583"/>
      <c r="I25" s="583">
        <v>10</v>
      </c>
      <c r="J25" s="605">
        <f t="shared" si="2"/>
        <v>672</v>
      </c>
      <c r="K25" s="590">
        <f t="shared" si="3"/>
        <v>40</v>
      </c>
      <c r="L25" s="578"/>
    </row>
    <row r="26" spans="1:12" s="508" customFormat="1" ht="100.5" customHeight="1" x14ac:dyDescent="0.45">
      <c r="A26" s="552" t="s">
        <v>237</v>
      </c>
      <c r="B26" s="552" t="s">
        <v>237</v>
      </c>
      <c r="C26" s="553" t="s">
        <v>292</v>
      </c>
      <c r="D26" s="577" t="s">
        <v>435</v>
      </c>
      <c r="E26" s="555">
        <v>2346</v>
      </c>
      <c r="F26" s="583">
        <v>10</v>
      </c>
      <c r="G26" s="589">
        <f t="shared" si="0"/>
        <v>234.6</v>
      </c>
      <c r="H26" s="583"/>
      <c r="I26" s="553">
        <v>6</v>
      </c>
      <c r="J26" s="605">
        <f t="shared" si="2"/>
        <v>938.4</v>
      </c>
      <c r="K26" s="590">
        <f t="shared" si="3"/>
        <v>4</v>
      </c>
      <c r="L26" s="578"/>
    </row>
    <row r="27" spans="1:12" s="508" customFormat="1" ht="80.099999999999994" customHeight="1" x14ac:dyDescent="0.45">
      <c r="A27" s="552">
        <v>43748</v>
      </c>
      <c r="B27" s="552" t="s">
        <v>78</v>
      </c>
      <c r="C27" s="553" t="s">
        <v>93</v>
      </c>
      <c r="D27" s="577" t="s">
        <v>316</v>
      </c>
      <c r="E27" s="555">
        <v>117.056</v>
      </c>
      <c r="F27" s="583">
        <v>19</v>
      </c>
      <c r="G27" s="589">
        <f t="shared" si="0"/>
        <v>6.1608421052631579</v>
      </c>
      <c r="H27" s="583"/>
      <c r="I27" s="553">
        <v>6</v>
      </c>
      <c r="J27" s="605">
        <f t="shared" si="2"/>
        <v>80.090947368421055</v>
      </c>
      <c r="K27" s="590">
        <f t="shared" si="3"/>
        <v>13</v>
      </c>
      <c r="L27" s="578"/>
    </row>
    <row r="28" spans="1:12" s="508" customFormat="1" ht="80.099999999999994" customHeight="1" x14ac:dyDescent="0.45">
      <c r="A28" s="552" t="s">
        <v>237</v>
      </c>
      <c r="B28" s="552" t="s">
        <v>237</v>
      </c>
      <c r="C28" s="553" t="s">
        <v>96</v>
      </c>
      <c r="D28" s="597" t="s">
        <v>315</v>
      </c>
      <c r="E28" s="555">
        <v>2360</v>
      </c>
      <c r="F28" s="583">
        <v>80</v>
      </c>
      <c r="G28" s="589">
        <f t="shared" si="0"/>
        <v>29.5</v>
      </c>
      <c r="H28" s="583"/>
      <c r="I28" s="553">
        <v>40</v>
      </c>
      <c r="J28" s="605">
        <f t="shared" si="2"/>
        <v>1180</v>
      </c>
      <c r="K28" s="590">
        <f t="shared" si="3"/>
        <v>40</v>
      </c>
      <c r="L28" s="578"/>
    </row>
    <row r="29" spans="1:12" s="508" customFormat="1" ht="80.099999999999994" customHeight="1" x14ac:dyDescent="0.45">
      <c r="A29" s="552" t="s">
        <v>237</v>
      </c>
      <c r="B29" s="552" t="s">
        <v>237</v>
      </c>
      <c r="C29" s="583" t="s">
        <v>118</v>
      </c>
      <c r="D29" s="600" t="s">
        <v>221</v>
      </c>
      <c r="E29" s="589">
        <v>468.46</v>
      </c>
      <c r="F29" s="583">
        <v>4</v>
      </c>
      <c r="G29" s="589">
        <f t="shared" si="0"/>
        <v>117.11499999999999</v>
      </c>
      <c r="H29" s="583"/>
      <c r="I29" s="583"/>
      <c r="J29" s="605">
        <f t="shared" si="2"/>
        <v>468.46</v>
      </c>
      <c r="K29" s="590">
        <f t="shared" si="3"/>
        <v>4</v>
      </c>
      <c r="L29" s="578"/>
    </row>
    <row r="30" spans="1:12" s="667" customFormat="1" ht="80.099999999999994" customHeight="1" x14ac:dyDescent="0.5">
      <c r="A30" s="672" t="s">
        <v>437</v>
      </c>
      <c r="B30" s="672" t="s">
        <v>437</v>
      </c>
      <c r="C30" s="553" t="s">
        <v>98</v>
      </c>
      <c r="D30" s="577" t="s">
        <v>313</v>
      </c>
      <c r="E30" s="555">
        <v>743.04</v>
      </c>
      <c r="F30" s="553">
        <v>61</v>
      </c>
      <c r="G30" s="555">
        <v>15.81</v>
      </c>
      <c r="H30" s="553"/>
      <c r="I30" s="553">
        <v>4</v>
      </c>
      <c r="J30" s="605">
        <f>G30*K30</f>
        <v>901.17000000000007</v>
      </c>
      <c r="K30" s="590">
        <f t="shared" si="3"/>
        <v>57</v>
      </c>
      <c r="L30" s="666"/>
    </row>
    <row r="31" spans="1:12" s="508" customFormat="1" ht="80.099999999999994" customHeight="1" x14ac:dyDescent="0.45">
      <c r="A31" s="552">
        <v>43748</v>
      </c>
      <c r="B31" s="552">
        <v>43748</v>
      </c>
      <c r="C31" s="553" t="s">
        <v>99</v>
      </c>
      <c r="D31" s="577" t="s">
        <v>312</v>
      </c>
      <c r="E31" s="555">
        <f>79*K31</f>
        <v>1580</v>
      </c>
      <c r="F31" s="583">
        <v>28</v>
      </c>
      <c r="G31" s="589">
        <f t="shared" si="0"/>
        <v>56.428571428571431</v>
      </c>
      <c r="H31" s="583"/>
      <c r="I31" s="553">
        <v>8</v>
      </c>
      <c r="J31" s="605">
        <f t="shared" si="2"/>
        <v>1128.5714285714287</v>
      </c>
      <c r="K31" s="590">
        <f t="shared" si="3"/>
        <v>20</v>
      </c>
      <c r="L31" s="578"/>
    </row>
    <row r="32" spans="1:12" s="508" customFormat="1" ht="80.099999999999994" customHeight="1" x14ac:dyDescent="0.45">
      <c r="A32" s="552">
        <v>43748</v>
      </c>
      <c r="B32" s="552">
        <v>43748</v>
      </c>
      <c r="C32" s="553" t="s">
        <v>101</v>
      </c>
      <c r="D32" s="577" t="s">
        <v>470</v>
      </c>
      <c r="E32" s="555">
        <v>262.67</v>
      </c>
      <c r="F32" s="583">
        <v>11</v>
      </c>
      <c r="G32" s="589">
        <f t="shared" si="0"/>
        <v>23.879090909090909</v>
      </c>
      <c r="H32" s="583"/>
      <c r="I32" s="553"/>
      <c r="J32" s="605">
        <f t="shared" si="2"/>
        <v>262.67</v>
      </c>
      <c r="K32" s="590">
        <f t="shared" si="3"/>
        <v>11</v>
      </c>
      <c r="L32" s="578"/>
    </row>
    <row r="33" spans="1:12" s="508" customFormat="1" ht="90.75" customHeight="1" x14ac:dyDescent="0.45">
      <c r="A33" s="552" t="s">
        <v>237</v>
      </c>
      <c r="B33" s="552" t="s">
        <v>237</v>
      </c>
      <c r="C33" s="553" t="s">
        <v>101</v>
      </c>
      <c r="D33" s="577" t="s">
        <v>232</v>
      </c>
      <c r="E33" s="555">
        <v>13133.4</v>
      </c>
      <c r="F33" s="583">
        <v>50</v>
      </c>
      <c r="G33" s="589">
        <f t="shared" si="0"/>
        <v>262.66800000000001</v>
      </c>
      <c r="H33" s="583"/>
      <c r="I33" s="553">
        <v>5</v>
      </c>
      <c r="J33" s="605">
        <f t="shared" si="2"/>
        <v>11820.06</v>
      </c>
      <c r="K33" s="590">
        <f t="shared" si="3"/>
        <v>45</v>
      </c>
      <c r="L33" s="578"/>
    </row>
    <row r="34" spans="1:12" s="508" customFormat="1" ht="90.75" customHeight="1" x14ac:dyDescent="0.45">
      <c r="A34" s="552" t="s">
        <v>78</v>
      </c>
      <c r="B34" s="552" t="s">
        <v>78</v>
      </c>
      <c r="C34" s="553" t="s">
        <v>101</v>
      </c>
      <c r="D34" s="577" t="s">
        <v>234</v>
      </c>
      <c r="E34" s="555">
        <v>179.08</v>
      </c>
      <c r="F34" s="583">
        <v>11</v>
      </c>
      <c r="G34" s="589">
        <f t="shared" si="0"/>
        <v>16.28</v>
      </c>
      <c r="H34" s="583"/>
      <c r="I34" s="553"/>
      <c r="J34" s="605">
        <f t="shared" si="2"/>
        <v>179.08</v>
      </c>
      <c r="K34" s="590">
        <f t="shared" si="3"/>
        <v>11</v>
      </c>
      <c r="L34" s="578"/>
    </row>
    <row r="35" spans="1:12" s="508" customFormat="1" ht="61.5" customHeight="1" x14ac:dyDescent="0.45">
      <c r="A35" s="552" t="s">
        <v>237</v>
      </c>
      <c r="B35" s="552" t="s">
        <v>237</v>
      </c>
      <c r="C35" s="553" t="s">
        <v>128</v>
      </c>
      <c r="D35" s="598" t="s">
        <v>283</v>
      </c>
      <c r="E35" s="555">
        <v>1062</v>
      </c>
      <c r="F35" s="583">
        <v>15</v>
      </c>
      <c r="G35" s="589">
        <f t="shared" si="0"/>
        <v>70.8</v>
      </c>
      <c r="H35" s="553"/>
      <c r="I35" s="553">
        <v>11</v>
      </c>
      <c r="J35" s="605">
        <f t="shared" si="2"/>
        <v>283.2</v>
      </c>
      <c r="K35" s="590">
        <f t="shared" si="3"/>
        <v>4</v>
      </c>
      <c r="L35" s="578"/>
    </row>
    <row r="36" spans="1:12" s="508" customFormat="1" ht="72" customHeight="1" x14ac:dyDescent="0.45">
      <c r="A36" s="552" t="s">
        <v>346</v>
      </c>
      <c r="B36" s="552">
        <v>44412</v>
      </c>
      <c r="C36" s="553" t="s">
        <v>344</v>
      </c>
      <c r="D36" s="592" t="s">
        <v>345</v>
      </c>
      <c r="E36" s="565">
        <v>27294</v>
      </c>
      <c r="F36" s="583">
        <v>75</v>
      </c>
      <c r="G36" s="589">
        <f t="shared" si="0"/>
        <v>363.92</v>
      </c>
      <c r="H36" s="593"/>
      <c r="I36" s="553">
        <v>20</v>
      </c>
      <c r="J36" s="605">
        <f t="shared" si="2"/>
        <v>20015.600000000002</v>
      </c>
      <c r="K36" s="590">
        <f t="shared" si="3"/>
        <v>55</v>
      </c>
      <c r="L36" s="578"/>
    </row>
    <row r="37" spans="1:12" s="508" customFormat="1" ht="60" customHeight="1" x14ac:dyDescent="0.45">
      <c r="A37" s="552">
        <v>43748</v>
      </c>
      <c r="B37" s="552">
        <v>43748</v>
      </c>
      <c r="C37" s="553" t="s">
        <v>151</v>
      </c>
      <c r="D37" s="592" t="s">
        <v>217</v>
      </c>
      <c r="E37" s="565">
        <v>206.5</v>
      </c>
      <c r="F37" s="583">
        <v>5</v>
      </c>
      <c r="G37" s="589">
        <f t="shared" si="0"/>
        <v>41.3</v>
      </c>
      <c r="H37" s="633"/>
      <c r="I37" s="553">
        <v>3</v>
      </c>
      <c r="J37" s="605">
        <f t="shared" si="2"/>
        <v>82.6</v>
      </c>
      <c r="K37" s="590">
        <f t="shared" si="3"/>
        <v>2</v>
      </c>
      <c r="L37" s="578"/>
    </row>
    <row r="38" spans="1:12" s="508" customFormat="1" ht="71.25" customHeight="1" x14ac:dyDescent="0.45">
      <c r="A38" s="552">
        <v>43748</v>
      </c>
      <c r="B38" s="552">
        <v>43748</v>
      </c>
      <c r="C38" s="553" t="s">
        <v>111</v>
      </c>
      <c r="D38" s="597" t="s">
        <v>223</v>
      </c>
      <c r="E38" s="555">
        <f>30*13</f>
        <v>390</v>
      </c>
      <c r="F38" s="583">
        <v>13</v>
      </c>
      <c r="G38" s="589">
        <f t="shared" si="0"/>
        <v>30</v>
      </c>
      <c r="H38" s="553"/>
      <c r="I38" s="553">
        <v>10</v>
      </c>
      <c r="J38" s="605">
        <f t="shared" si="2"/>
        <v>90</v>
      </c>
      <c r="K38" s="590">
        <f t="shared" si="3"/>
        <v>3</v>
      </c>
      <c r="L38" s="578"/>
    </row>
    <row r="39" spans="1:12" s="508" customFormat="1" ht="80.099999999999994" customHeight="1" x14ac:dyDescent="0.45">
      <c r="A39" s="552" t="s">
        <v>237</v>
      </c>
      <c r="B39" s="552" t="s">
        <v>237</v>
      </c>
      <c r="C39" s="553" t="s">
        <v>124</v>
      </c>
      <c r="D39" s="597" t="s">
        <v>213</v>
      </c>
      <c r="E39" s="555">
        <v>9188.42</v>
      </c>
      <c r="F39" s="583">
        <v>35</v>
      </c>
      <c r="G39" s="589">
        <f t="shared" si="0"/>
        <v>262.52628571428573</v>
      </c>
      <c r="H39" s="553"/>
      <c r="I39" s="553">
        <v>11</v>
      </c>
      <c r="J39" s="605">
        <f t="shared" si="2"/>
        <v>6300.6308571428581</v>
      </c>
      <c r="K39" s="590">
        <f t="shared" si="3"/>
        <v>24</v>
      </c>
      <c r="L39" s="578"/>
    </row>
    <row r="40" spans="1:12" s="508" customFormat="1" ht="89.25" customHeight="1" x14ac:dyDescent="0.45">
      <c r="A40" s="552" t="s">
        <v>237</v>
      </c>
      <c r="B40" s="552" t="s">
        <v>237</v>
      </c>
      <c r="C40" s="553" t="s">
        <v>281</v>
      </c>
      <c r="D40" s="554" t="s">
        <v>282</v>
      </c>
      <c r="E40" s="555">
        <v>9188.42</v>
      </c>
      <c r="F40" s="583">
        <v>35</v>
      </c>
      <c r="G40" s="589">
        <f t="shared" si="0"/>
        <v>262.52628571428573</v>
      </c>
      <c r="H40" s="553"/>
      <c r="I40" s="553">
        <v>25</v>
      </c>
      <c r="J40" s="605">
        <f t="shared" si="2"/>
        <v>2625.2628571428572</v>
      </c>
      <c r="K40" s="590">
        <f t="shared" si="3"/>
        <v>10</v>
      </c>
      <c r="L40" s="578"/>
    </row>
    <row r="41" spans="1:12" s="508" customFormat="1" ht="80.099999999999994" customHeight="1" x14ac:dyDescent="0.45">
      <c r="A41" s="552" t="s">
        <v>237</v>
      </c>
      <c r="B41" s="552" t="s">
        <v>237</v>
      </c>
      <c r="C41" s="553" t="s">
        <v>125</v>
      </c>
      <c r="D41" s="597" t="s">
        <v>214</v>
      </c>
      <c r="E41" s="555">
        <v>13126.32</v>
      </c>
      <c r="F41" s="583">
        <v>50</v>
      </c>
      <c r="G41" s="589">
        <f t="shared" si="0"/>
        <v>262.52639999999997</v>
      </c>
      <c r="H41" s="553"/>
      <c r="I41" s="553">
        <v>40</v>
      </c>
      <c r="J41" s="605">
        <f t="shared" si="2"/>
        <v>2625.2639999999997</v>
      </c>
      <c r="K41" s="590">
        <f t="shared" si="3"/>
        <v>10</v>
      </c>
      <c r="L41" s="578"/>
    </row>
    <row r="42" spans="1:12" s="508" customFormat="1" ht="59.25" customHeight="1" x14ac:dyDescent="0.45">
      <c r="A42" s="552" t="s">
        <v>237</v>
      </c>
      <c r="B42" s="552" t="s">
        <v>237</v>
      </c>
      <c r="C42" s="553" t="s">
        <v>126</v>
      </c>
      <c r="D42" s="598" t="s">
        <v>215</v>
      </c>
      <c r="E42" s="555">
        <v>13126.32</v>
      </c>
      <c r="F42" s="583">
        <v>50</v>
      </c>
      <c r="G42" s="589">
        <f t="shared" si="0"/>
        <v>262.52639999999997</v>
      </c>
      <c r="H42" s="553"/>
      <c r="I42" s="553">
        <v>40</v>
      </c>
      <c r="J42" s="605">
        <f t="shared" si="2"/>
        <v>2625.2639999999997</v>
      </c>
      <c r="K42" s="590">
        <f t="shared" si="3"/>
        <v>10</v>
      </c>
      <c r="L42" s="578"/>
    </row>
    <row r="43" spans="1:12" s="508" customFormat="1" ht="74.25" customHeight="1" x14ac:dyDescent="0.45">
      <c r="A43" s="552" t="s">
        <v>237</v>
      </c>
      <c r="B43" s="552" t="s">
        <v>237</v>
      </c>
      <c r="C43" s="553" t="s">
        <v>127</v>
      </c>
      <c r="D43" s="598" t="s">
        <v>216</v>
      </c>
      <c r="E43" s="555">
        <v>13126.32</v>
      </c>
      <c r="F43" s="583">
        <v>50</v>
      </c>
      <c r="G43" s="589">
        <f t="shared" si="0"/>
        <v>262.52639999999997</v>
      </c>
      <c r="H43" s="553"/>
      <c r="I43" s="553">
        <v>45</v>
      </c>
      <c r="J43" s="605">
        <f t="shared" si="2"/>
        <v>1312.6319999999998</v>
      </c>
      <c r="K43" s="590">
        <f t="shared" si="3"/>
        <v>5</v>
      </c>
      <c r="L43" s="578"/>
    </row>
    <row r="44" spans="1:12" s="508" customFormat="1" ht="82.5" customHeight="1" x14ac:dyDescent="0.45">
      <c r="A44" s="552">
        <v>44114</v>
      </c>
      <c r="B44" s="552">
        <v>43748</v>
      </c>
      <c r="C44" s="583" t="s">
        <v>86</v>
      </c>
      <c r="D44" s="600" t="s">
        <v>307</v>
      </c>
      <c r="E44" s="589">
        <f>35*K44</f>
        <v>12600</v>
      </c>
      <c r="F44" s="583">
        <v>486</v>
      </c>
      <c r="G44" s="589">
        <f t="shared" si="0"/>
        <v>25.925925925925927</v>
      </c>
      <c r="H44" s="583"/>
      <c r="I44" s="583">
        <v>126</v>
      </c>
      <c r="J44" s="605">
        <f t="shared" si="2"/>
        <v>9333.3333333333339</v>
      </c>
      <c r="K44" s="590">
        <f t="shared" si="3"/>
        <v>360</v>
      </c>
      <c r="L44" s="578"/>
    </row>
    <row r="45" spans="1:12" s="508" customFormat="1" ht="81" customHeight="1" x14ac:dyDescent="0.45">
      <c r="A45" s="552" t="s">
        <v>237</v>
      </c>
      <c r="B45" s="552" t="s">
        <v>237</v>
      </c>
      <c r="C45" s="583" t="s">
        <v>86</v>
      </c>
      <c r="D45" s="599" t="s">
        <v>306</v>
      </c>
      <c r="E45" s="589">
        <v>930</v>
      </c>
      <c r="F45" s="583">
        <v>204</v>
      </c>
      <c r="G45" s="589">
        <f t="shared" si="0"/>
        <v>4.5588235294117645</v>
      </c>
      <c r="H45" s="583"/>
      <c r="I45" s="583"/>
      <c r="J45" s="605">
        <f t="shared" si="2"/>
        <v>930</v>
      </c>
      <c r="K45" s="590">
        <f t="shared" si="3"/>
        <v>204</v>
      </c>
      <c r="L45" s="578"/>
    </row>
    <row r="46" spans="1:12" s="508" customFormat="1" ht="86.25" customHeight="1" x14ac:dyDescent="0.45">
      <c r="A46" s="552" t="s">
        <v>438</v>
      </c>
      <c r="B46" s="552" t="s">
        <v>438</v>
      </c>
      <c r="C46" s="583" t="s">
        <v>86</v>
      </c>
      <c r="D46" s="600" t="s">
        <v>305</v>
      </c>
      <c r="E46" s="589">
        <v>741</v>
      </c>
      <c r="F46" s="583">
        <v>145</v>
      </c>
      <c r="G46" s="589">
        <f t="shared" si="0"/>
        <v>5.1103448275862071</v>
      </c>
      <c r="H46" s="583"/>
      <c r="I46" s="583"/>
      <c r="J46" s="605">
        <f t="shared" si="2"/>
        <v>741</v>
      </c>
      <c r="K46" s="590">
        <f t="shared" si="3"/>
        <v>145</v>
      </c>
      <c r="L46" s="578"/>
    </row>
    <row r="47" spans="1:12" s="508" customFormat="1" ht="88.5" customHeight="1" x14ac:dyDescent="0.45">
      <c r="A47" s="552" t="s">
        <v>237</v>
      </c>
      <c r="B47" s="552" t="s">
        <v>237</v>
      </c>
      <c r="C47" s="553" t="s">
        <v>270</v>
      </c>
      <c r="D47" s="597" t="s">
        <v>271</v>
      </c>
      <c r="E47" s="555">
        <v>790.6</v>
      </c>
      <c r="F47" s="583">
        <v>200</v>
      </c>
      <c r="G47" s="589">
        <f t="shared" si="0"/>
        <v>3.9530000000000003</v>
      </c>
      <c r="H47" s="553"/>
      <c r="I47" s="553"/>
      <c r="J47" s="605">
        <f t="shared" si="2"/>
        <v>790.6</v>
      </c>
      <c r="K47" s="590">
        <f t="shared" si="3"/>
        <v>200</v>
      </c>
      <c r="L47" s="578"/>
    </row>
    <row r="48" spans="1:12" s="508" customFormat="1" ht="88.5" customHeight="1" x14ac:dyDescent="0.45">
      <c r="A48" s="552" t="s">
        <v>237</v>
      </c>
      <c r="B48" s="552" t="s">
        <v>237</v>
      </c>
      <c r="C48" s="553" t="s">
        <v>272</v>
      </c>
      <c r="D48" s="597" t="s">
        <v>273</v>
      </c>
      <c r="E48" s="555">
        <v>920.4</v>
      </c>
      <c r="F48" s="583">
        <v>200</v>
      </c>
      <c r="G48" s="589">
        <f t="shared" si="0"/>
        <v>4.6020000000000003</v>
      </c>
      <c r="H48" s="553"/>
      <c r="I48" s="553"/>
      <c r="J48" s="605">
        <f t="shared" si="2"/>
        <v>920.40000000000009</v>
      </c>
      <c r="K48" s="590">
        <f t="shared" si="3"/>
        <v>200</v>
      </c>
      <c r="L48" s="578"/>
    </row>
    <row r="49" spans="1:19" s="508" customFormat="1" ht="88.5" customHeight="1" x14ac:dyDescent="0.45">
      <c r="A49" s="552" t="s">
        <v>237</v>
      </c>
      <c r="B49" s="552" t="s">
        <v>237</v>
      </c>
      <c r="C49" s="553" t="s">
        <v>110</v>
      </c>
      <c r="D49" s="597" t="s">
        <v>224</v>
      </c>
      <c r="E49" s="555">
        <v>930</v>
      </c>
      <c r="F49" s="583">
        <v>214</v>
      </c>
      <c r="G49" s="589">
        <f t="shared" si="0"/>
        <v>4.3457943925233646</v>
      </c>
      <c r="H49" s="553"/>
      <c r="I49" s="553"/>
      <c r="J49" s="605">
        <f t="shared" si="2"/>
        <v>930</v>
      </c>
      <c r="K49" s="590">
        <f t="shared" si="3"/>
        <v>214</v>
      </c>
      <c r="L49" s="578"/>
    </row>
    <row r="50" spans="1:19" s="508" customFormat="1" ht="90.75" customHeight="1" x14ac:dyDescent="0.45">
      <c r="A50" s="552" t="s">
        <v>439</v>
      </c>
      <c r="B50" s="552">
        <v>43748</v>
      </c>
      <c r="C50" s="583" t="s">
        <v>86</v>
      </c>
      <c r="D50" s="599" t="s">
        <v>222</v>
      </c>
      <c r="E50" s="589">
        <f>12*300</f>
        <v>3600</v>
      </c>
      <c r="F50" s="583">
        <v>300</v>
      </c>
      <c r="G50" s="589">
        <f t="shared" si="0"/>
        <v>12</v>
      </c>
      <c r="H50" s="583"/>
      <c r="I50" s="583">
        <v>100</v>
      </c>
      <c r="J50" s="605">
        <f t="shared" si="2"/>
        <v>2400</v>
      </c>
      <c r="K50" s="590">
        <f t="shared" si="3"/>
        <v>200</v>
      </c>
      <c r="L50" s="578"/>
    </row>
    <row r="51" spans="1:19" s="508" customFormat="1" ht="133.5" customHeight="1" x14ac:dyDescent="0.45">
      <c r="A51" s="552" t="s">
        <v>237</v>
      </c>
      <c r="B51" s="552" t="s">
        <v>237</v>
      </c>
      <c r="C51" s="583" t="s">
        <v>110</v>
      </c>
      <c r="D51" s="599" t="s">
        <v>220</v>
      </c>
      <c r="E51" s="589">
        <f>2*200</f>
        <v>400</v>
      </c>
      <c r="F51" s="583">
        <v>200</v>
      </c>
      <c r="G51" s="589">
        <f t="shared" si="0"/>
        <v>2</v>
      </c>
      <c r="H51" s="583"/>
      <c r="I51" s="583">
        <v>100</v>
      </c>
      <c r="J51" s="605">
        <f t="shared" si="2"/>
        <v>200</v>
      </c>
      <c r="K51" s="590">
        <f t="shared" si="3"/>
        <v>100</v>
      </c>
      <c r="L51" s="578"/>
    </row>
    <row r="52" spans="1:19" s="508" customFormat="1" ht="87.75" customHeight="1" x14ac:dyDescent="0.45">
      <c r="A52" s="552" t="s">
        <v>438</v>
      </c>
      <c r="B52" s="552">
        <v>44114</v>
      </c>
      <c r="C52" s="553" t="s">
        <v>107</v>
      </c>
      <c r="D52" s="577" t="s">
        <v>230</v>
      </c>
      <c r="E52" s="555">
        <v>70.33</v>
      </c>
      <c r="F52" s="583">
        <v>3</v>
      </c>
      <c r="G52" s="589">
        <f t="shared" si="0"/>
        <v>23.443333333333332</v>
      </c>
      <c r="H52" s="553"/>
      <c r="I52" s="553"/>
      <c r="J52" s="605">
        <f t="shared" si="2"/>
        <v>70.33</v>
      </c>
      <c r="K52" s="590">
        <f t="shared" si="3"/>
        <v>3</v>
      </c>
      <c r="L52" s="578"/>
    </row>
    <row r="53" spans="1:19" s="508" customFormat="1" ht="90" customHeight="1" x14ac:dyDescent="0.45">
      <c r="A53" s="552" t="s">
        <v>438</v>
      </c>
      <c r="B53" s="552" t="s">
        <v>438</v>
      </c>
      <c r="C53" s="583" t="s">
        <v>120</v>
      </c>
      <c r="D53" s="600" t="s">
        <v>218</v>
      </c>
      <c r="E53" s="589">
        <v>60</v>
      </c>
      <c r="F53" s="583">
        <v>3</v>
      </c>
      <c r="G53" s="589">
        <f t="shared" si="0"/>
        <v>20</v>
      </c>
      <c r="H53" s="583"/>
      <c r="I53" s="583"/>
      <c r="J53" s="605">
        <f t="shared" si="2"/>
        <v>60</v>
      </c>
      <c r="K53" s="590">
        <f t="shared" si="3"/>
        <v>3</v>
      </c>
      <c r="L53" s="578"/>
    </row>
    <row r="54" spans="1:19" s="508" customFormat="1" ht="90" customHeight="1" x14ac:dyDescent="0.45">
      <c r="A54" s="552" t="s">
        <v>237</v>
      </c>
      <c r="B54" s="552" t="s">
        <v>237</v>
      </c>
      <c r="C54" s="553" t="s">
        <v>154</v>
      </c>
      <c r="D54" s="564" t="s">
        <v>133</v>
      </c>
      <c r="E54" s="565">
        <v>6000</v>
      </c>
      <c r="F54" s="583">
        <v>5</v>
      </c>
      <c r="G54" s="589">
        <f t="shared" si="0"/>
        <v>1200</v>
      </c>
      <c r="H54" s="566"/>
      <c r="I54" s="553"/>
      <c r="J54" s="605">
        <f t="shared" si="2"/>
        <v>6000</v>
      </c>
      <c r="K54" s="590">
        <f t="shared" si="3"/>
        <v>5</v>
      </c>
      <c r="L54" s="578"/>
    </row>
    <row r="55" spans="1:19" s="508" customFormat="1" ht="105" customHeight="1" x14ac:dyDescent="0.45">
      <c r="A55" s="552" t="s">
        <v>237</v>
      </c>
      <c r="B55" s="552" t="s">
        <v>237</v>
      </c>
      <c r="C55" s="553" t="s">
        <v>161</v>
      </c>
      <c r="D55" s="564" t="s">
        <v>140</v>
      </c>
      <c r="E55" s="565">
        <v>3416.1</v>
      </c>
      <c r="F55" s="583">
        <v>2</v>
      </c>
      <c r="G55" s="589">
        <f t="shared" si="0"/>
        <v>1708.05</v>
      </c>
      <c r="H55" s="566"/>
      <c r="I55" s="553"/>
      <c r="J55" s="605">
        <f t="shared" si="2"/>
        <v>3416.1</v>
      </c>
      <c r="K55" s="590">
        <f t="shared" si="3"/>
        <v>2</v>
      </c>
      <c r="L55" s="578"/>
    </row>
    <row r="56" spans="1:19" s="508" customFormat="1" ht="72" customHeight="1" x14ac:dyDescent="0.45">
      <c r="A56" s="552" t="s">
        <v>237</v>
      </c>
      <c r="B56" s="552" t="s">
        <v>237</v>
      </c>
      <c r="C56" s="553" t="s">
        <v>156</v>
      </c>
      <c r="D56" s="564" t="s">
        <v>135</v>
      </c>
      <c r="E56" s="565">
        <v>3658</v>
      </c>
      <c r="F56" s="583">
        <v>5</v>
      </c>
      <c r="G56" s="589">
        <f t="shared" si="0"/>
        <v>731.6</v>
      </c>
      <c r="H56" s="566"/>
      <c r="I56" s="553"/>
      <c r="J56" s="605">
        <f t="shared" si="2"/>
        <v>3658</v>
      </c>
      <c r="K56" s="590">
        <f t="shared" si="3"/>
        <v>5</v>
      </c>
      <c r="L56" s="578"/>
      <c r="S56" s="508" t="s">
        <v>204</v>
      </c>
    </row>
    <row r="57" spans="1:19" s="508" customFormat="1" ht="67.5" customHeight="1" x14ac:dyDescent="0.45">
      <c r="A57" s="552" t="s">
        <v>237</v>
      </c>
      <c r="B57" s="552" t="s">
        <v>237</v>
      </c>
      <c r="C57" s="553" t="s">
        <v>244</v>
      </c>
      <c r="D57" s="592" t="s">
        <v>245</v>
      </c>
      <c r="E57" s="565">
        <v>28792</v>
      </c>
      <c r="F57" s="583">
        <v>4</v>
      </c>
      <c r="G57" s="565">
        <v>7198</v>
      </c>
      <c r="H57" s="553"/>
      <c r="I57" s="590">
        <v>1</v>
      </c>
      <c r="J57" s="605">
        <f t="shared" si="2"/>
        <v>21594</v>
      </c>
      <c r="K57" s="590">
        <f t="shared" si="3"/>
        <v>3</v>
      </c>
      <c r="L57" s="578"/>
    </row>
    <row r="58" spans="1:19" s="508" customFormat="1" ht="100.5" customHeight="1" x14ac:dyDescent="0.45">
      <c r="A58" s="552" t="s">
        <v>78</v>
      </c>
      <c r="B58" s="552" t="s">
        <v>78</v>
      </c>
      <c r="C58" s="553" t="s">
        <v>94</v>
      </c>
      <c r="D58" s="597" t="s">
        <v>304</v>
      </c>
      <c r="E58" s="555">
        <v>1445</v>
      </c>
      <c r="F58" s="583">
        <v>18</v>
      </c>
      <c r="G58" s="589">
        <f>E58/F58</f>
        <v>80.277777777777771</v>
      </c>
      <c r="H58" s="583"/>
      <c r="I58" s="553">
        <v>1</v>
      </c>
      <c r="J58" s="605">
        <f t="shared" si="2"/>
        <v>1364.7222222222222</v>
      </c>
      <c r="K58" s="590">
        <f t="shared" si="3"/>
        <v>17</v>
      </c>
      <c r="L58" s="578"/>
    </row>
    <row r="59" spans="1:19" s="508" customFormat="1" ht="100.5" customHeight="1" x14ac:dyDescent="0.45">
      <c r="A59" s="552">
        <v>44264</v>
      </c>
      <c r="B59" s="552">
        <v>44264</v>
      </c>
      <c r="C59" s="553" t="s">
        <v>362</v>
      </c>
      <c r="D59" s="597" t="s">
        <v>353</v>
      </c>
      <c r="E59" s="555">
        <v>53690</v>
      </c>
      <c r="F59" s="583">
        <v>7</v>
      </c>
      <c r="G59" s="555">
        <f>E59/F59</f>
        <v>7670</v>
      </c>
      <c r="H59" s="583"/>
      <c r="I59" s="553">
        <v>4</v>
      </c>
      <c r="J59" s="555">
        <v>23010</v>
      </c>
      <c r="K59" s="590">
        <v>3</v>
      </c>
      <c r="L59" s="578"/>
    </row>
    <row r="60" spans="1:19" s="508" customFormat="1" ht="100.5" customHeight="1" x14ac:dyDescent="0.45">
      <c r="A60" s="552" t="s">
        <v>369</v>
      </c>
      <c r="B60" s="552" t="s">
        <v>369</v>
      </c>
      <c r="C60" s="553" t="s">
        <v>361</v>
      </c>
      <c r="D60" s="597" t="s">
        <v>354</v>
      </c>
      <c r="E60" s="555">
        <v>3660</v>
      </c>
      <c r="F60" s="583">
        <v>6</v>
      </c>
      <c r="G60" s="589">
        <v>610</v>
      </c>
      <c r="H60" s="583"/>
      <c r="I60" s="553">
        <v>1</v>
      </c>
      <c r="J60" s="605">
        <f t="shared" si="2"/>
        <v>3050</v>
      </c>
      <c r="K60" s="590">
        <f t="shared" si="3"/>
        <v>5</v>
      </c>
      <c r="L60" s="578"/>
    </row>
    <row r="61" spans="1:19" s="508" customFormat="1" ht="100.5" customHeight="1" x14ac:dyDescent="0.45">
      <c r="A61" s="552" t="s">
        <v>369</v>
      </c>
      <c r="B61" s="552" t="s">
        <v>369</v>
      </c>
      <c r="C61" s="553" t="s">
        <v>358</v>
      </c>
      <c r="D61" s="597" t="s">
        <v>355</v>
      </c>
      <c r="E61" s="555">
        <v>1830</v>
      </c>
      <c r="F61" s="583">
        <v>3</v>
      </c>
      <c r="G61" s="589">
        <v>610</v>
      </c>
      <c r="H61" s="583"/>
      <c r="I61" s="553"/>
      <c r="J61" s="605">
        <f t="shared" si="2"/>
        <v>1830</v>
      </c>
      <c r="K61" s="590">
        <f t="shared" si="3"/>
        <v>3</v>
      </c>
      <c r="L61" s="578"/>
    </row>
    <row r="62" spans="1:19" s="508" customFormat="1" ht="88.5" customHeight="1" x14ac:dyDescent="0.45">
      <c r="A62" s="552" t="s">
        <v>369</v>
      </c>
      <c r="B62" s="552" t="s">
        <v>369</v>
      </c>
      <c r="C62" s="553" t="s">
        <v>360</v>
      </c>
      <c r="D62" s="597" t="s">
        <v>356</v>
      </c>
      <c r="E62" s="555">
        <v>1830</v>
      </c>
      <c r="F62" s="583">
        <v>3</v>
      </c>
      <c r="G62" s="589">
        <v>610</v>
      </c>
      <c r="H62" s="583"/>
      <c r="I62" s="553"/>
      <c r="J62" s="605">
        <f t="shared" si="2"/>
        <v>1830</v>
      </c>
      <c r="K62" s="590">
        <f t="shared" si="3"/>
        <v>3</v>
      </c>
      <c r="L62" s="578"/>
    </row>
    <row r="63" spans="1:19" s="508" customFormat="1" ht="100.5" customHeight="1" x14ac:dyDescent="0.45">
      <c r="A63" s="552" t="s">
        <v>369</v>
      </c>
      <c r="B63" s="552" t="s">
        <v>369</v>
      </c>
      <c r="C63" s="553" t="s">
        <v>359</v>
      </c>
      <c r="D63" s="597" t="s">
        <v>357</v>
      </c>
      <c r="E63" s="555">
        <v>1830</v>
      </c>
      <c r="F63" s="583">
        <v>3</v>
      </c>
      <c r="G63" s="589">
        <v>610</v>
      </c>
      <c r="H63" s="583"/>
      <c r="I63" s="553"/>
      <c r="J63" s="605">
        <f t="shared" si="2"/>
        <v>1830</v>
      </c>
      <c r="K63" s="590">
        <f t="shared" si="3"/>
        <v>3</v>
      </c>
      <c r="L63" s="578"/>
    </row>
    <row r="64" spans="1:19" s="508" customFormat="1" ht="100.5" customHeight="1" x14ac:dyDescent="0.45">
      <c r="A64" s="552">
        <v>44264</v>
      </c>
      <c r="B64" s="552">
        <v>44264</v>
      </c>
      <c r="C64" s="553" t="s">
        <v>441</v>
      </c>
      <c r="D64" s="597" t="s">
        <v>442</v>
      </c>
      <c r="E64" s="555">
        <v>56640</v>
      </c>
      <c r="F64" s="583">
        <v>6</v>
      </c>
      <c r="G64" s="555">
        <v>9440</v>
      </c>
      <c r="H64" s="583"/>
      <c r="I64" s="553">
        <v>4</v>
      </c>
      <c r="J64" s="555">
        <v>18880</v>
      </c>
      <c r="K64" s="590">
        <v>2</v>
      </c>
      <c r="L64" s="578"/>
    </row>
    <row r="65" spans="1:12" s="508" customFormat="1" ht="100.5" customHeight="1" x14ac:dyDescent="0.45">
      <c r="A65" s="552">
        <v>44264</v>
      </c>
      <c r="B65" s="552">
        <v>44264</v>
      </c>
      <c r="C65" s="553" t="s">
        <v>443</v>
      </c>
      <c r="D65" s="597" t="s">
        <v>444</v>
      </c>
      <c r="E65" s="555">
        <v>46292.3</v>
      </c>
      <c r="F65" s="583">
        <v>6</v>
      </c>
      <c r="G65" s="555">
        <v>7715.38</v>
      </c>
      <c r="H65" s="583"/>
      <c r="I65" s="553">
        <v>5</v>
      </c>
      <c r="J65" s="555">
        <v>7715.38</v>
      </c>
      <c r="K65" s="590">
        <v>1</v>
      </c>
      <c r="L65" s="578"/>
    </row>
    <row r="66" spans="1:12" s="508" customFormat="1" ht="100.5" customHeight="1" x14ac:dyDescent="0.45">
      <c r="A66" s="552">
        <v>44202</v>
      </c>
      <c r="B66" s="552">
        <v>44202</v>
      </c>
      <c r="C66" s="553" t="s">
        <v>370</v>
      </c>
      <c r="D66" s="577" t="s">
        <v>372</v>
      </c>
      <c r="E66" s="555">
        <v>3500</v>
      </c>
      <c r="F66" s="583">
        <v>50</v>
      </c>
      <c r="G66" s="555">
        <v>70</v>
      </c>
      <c r="H66" s="583"/>
      <c r="I66" s="553">
        <v>40</v>
      </c>
      <c r="J66" s="605">
        <f t="shared" si="2"/>
        <v>700</v>
      </c>
      <c r="K66" s="590">
        <f t="shared" si="3"/>
        <v>10</v>
      </c>
      <c r="L66" s="578"/>
    </row>
    <row r="67" spans="1:12" s="508" customFormat="1" ht="100.5" customHeight="1" x14ac:dyDescent="0.45">
      <c r="A67" s="552">
        <v>44202</v>
      </c>
      <c r="B67" s="552">
        <v>44202</v>
      </c>
      <c r="C67" s="553" t="s">
        <v>376</v>
      </c>
      <c r="D67" s="577" t="s">
        <v>374</v>
      </c>
      <c r="E67" s="555">
        <v>1050</v>
      </c>
      <c r="F67" s="583">
        <v>15</v>
      </c>
      <c r="G67" s="555">
        <v>70</v>
      </c>
      <c r="H67" s="583"/>
      <c r="I67" s="553">
        <v>1</v>
      </c>
      <c r="J67" s="605">
        <f t="shared" si="2"/>
        <v>980</v>
      </c>
      <c r="K67" s="590">
        <f t="shared" si="3"/>
        <v>14</v>
      </c>
      <c r="L67" s="578"/>
    </row>
    <row r="68" spans="1:12" s="508" customFormat="1" ht="100.5" customHeight="1" x14ac:dyDescent="0.45">
      <c r="A68" s="552">
        <v>44202</v>
      </c>
      <c r="B68" s="552">
        <v>44202</v>
      </c>
      <c r="C68" s="553" t="s">
        <v>287</v>
      </c>
      <c r="D68" s="577" t="s">
        <v>375</v>
      </c>
      <c r="E68" s="555">
        <v>5310</v>
      </c>
      <c r="F68" s="583">
        <v>18</v>
      </c>
      <c r="G68" s="555">
        <v>295</v>
      </c>
      <c r="H68" s="583"/>
      <c r="I68" s="553">
        <v>8</v>
      </c>
      <c r="J68" s="605">
        <f t="shared" si="2"/>
        <v>2950</v>
      </c>
      <c r="K68" s="590">
        <f t="shared" si="3"/>
        <v>10</v>
      </c>
      <c r="L68" s="578"/>
    </row>
    <row r="69" spans="1:12" s="508" customFormat="1" ht="100.5" customHeight="1" x14ac:dyDescent="0.45">
      <c r="A69" s="552">
        <v>44202</v>
      </c>
      <c r="B69" s="552">
        <v>44202</v>
      </c>
      <c r="C69" s="553" t="s">
        <v>377</v>
      </c>
      <c r="D69" s="577" t="s">
        <v>469</v>
      </c>
      <c r="E69" s="555">
        <v>2194.8000000000002</v>
      </c>
      <c r="F69" s="583">
        <v>30</v>
      </c>
      <c r="G69" s="555">
        <v>73.16</v>
      </c>
      <c r="H69" s="583"/>
      <c r="I69" s="553">
        <v>15</v>
      </c>
      <c r="J69" s="605">
        <f t="shared" si="2"/>
        <v>1097.3999999999999</v>
      </c>
      <c r="K69" s="590">
        <f t="shared" si="3"/>
        <v>15</v>
      </c>
      <c r="L69" s="578"/>
    </row>
    <row r="70" spans="1:12" s="508" customFormat="1" ht="100.5" customHeight="1" x14ac:dyDescent="0.45">
      <c r="A70" s="552">
        <v>44202</v>
      </c>
      <c r="B70" s="552">
        <v>44202</v>
      </c>
      <c r="C70" s="553" t="s">
        <v>379</v>
      </c>
      <c r="D70" s="577" t="s">
        <v>380</v>
      </c>
      <c r="E70" s="555">
        <v>9982.7999999999993</v>
      </c>
      <c r="F70" s="583">
        <v>15</v>
      </c>
      <c r="G70" s="555">
        <v>665.52</v>
      </c>
      <c r="H70" s="583"/>
      <c r="I70" s="553">
        <v>11</v>
      </c>
      <c r="J70" s="605">
        <f t="shared" si="2"/>
        <v>2662.08</v>
      </c>
      <c r="K70" s="590">
        <f t="shared" si="3"/>
        <v>4</v>
      </c>
      <c r="L70" s="578"/>
    </row>
    <row r="71" spans="1:12" s="508" customFormat="1" ht="100.5" customHeight="1" x14ac:dyDescent="0.45">
      <c r="A71" s="552">
        <v>44202</v>
      </c>
      <c r="B71" s="552">
        <v>44202</v>
      </c>
      <c r="C71" s="553" t="s">
        <v>381</v>
      </c>
      <c r="D71" s="577" t="s">
        <v>382</v>
      </c>
      <c r="E71" s="555">
        <v>2124</v>
      </c>
      <c r="F71" s="634">
        <v>20</v>
      </c>
      <c r="G71" s="555">
        <v>106.2</v>
      </c>
      <c r="H71" s="583"/>
      <c r="I71" s="553"/>
      <c r="J71" s="605">
        <f t="shared" si="2"/>
        <v>2124</v>
      </c>
      <c r="K71" s="590">
        <f t="shared" si="3"/>
        <v>20</v>
      </c>
      <c r="L71" s="578"/>
    </row>
    <row r="72" spans="1:12" s="508" customFormat="1" ht="100.5" customHeight="1" x14ac:dyDescent="0.45">
      <c r="A72" s="552">
        <v>44202</v>
      </c>
      <c r="B72" s="552">
        <v>44202</v>
      </c>
      <c r="C72" s="553" t="s">
        <v>383</v>
      </c>
      <c r="D72" s="577" t="s">
        <v>416</v>
      </c>
      <c r="E72" s="555">
        <v>3256.8</v>
      </c>
      <c r="F72" s="583">
        <v>23</v>
      </c>
      <c r="G72" s="555">
        <v>141.6</v>
      </c>
      <c r="H72" s="583"/>
      <c r="I72" s="553">
        <v>2</v>
      </c>
      <c r="J72" s="605">
        <f t="shared" si="2"/>
        <v>2973.6</v>
      </c>
      <c r="K72" s="590">
        <f t="shared" si="3"/>
        <v>21</v>
      </c>
      <c r="L72" s="578"/>
    </row>
    <row r="73" spans="1:12" s="508" customFormat="1" ht="100.5" customHeight="1" x14ac:dyDescent="0.45">
      <c r="A73" s="552">
        <v>44202</v>
      </c>
      <c r="B73" s="552">
        <v>44202</v>
      </c>
      <c r="C73" s="553" t="s">
        <v>384</v>
      </c>
      <c r="D73" s="577" t="s">
        <v>417</v>
      </c>
      <c r="E73" s="555">
        <v>5605.6</v>
      </c>
      <c r="F73" s="583">
        <v>28</v>
      </c>
      <c r="G73" s="555">
        <v>200.6</v>
      </c>
      <c r="H73" s="583"/>
      <c r="I73" s="553"/>
      <c r="J73" s="605">
        <f t="shared" si="2"/>
        <v>5616.8</v>
      </c>
      <c r="K73" s="590">
        <f t="shared" si="3"/>
        <v>28</v>
      </c>
      <c r="L73" s="578"/>
    </row>
    <row r="74" spans="1:12" s="508" customFormat="1" ht="100.5" customHeight="1" x14ac:dyDescent="0.45">
      <c r="A74" s="552">
        <v>44202</v>
      </c>
      <c r="B74" s="552">
        <v>44202</v>
      </c>
      <c r="C74" s="553" t="s">
        <v>385</v>
      </c>
      <c r="D74" s="577" t="s">
        <v>386</v>
      </c>
      <c r="E74" s="555">
        <v>637.20000000000005</v>
      </c>
      <c r="F74" s="583">
        <v>10</v>
      </c>
      <c r="G74" s="555">
        <v>159.30000000000001</v>
      </c>
      <c r="H74" s="583"/>
      <c r="I74" s="553">
        <v>6</v>
      </c>
      <c r="J74" s="605">
        <f t="shared" si="2"/>
        <v>637.20000000000005</v>
      </c>
      <c r="K74" s="590">
        <f t="shared" si="3"/>
        <v>4</v>
      </c>
      <c r="L74" s="578"/>
    </row>
    <row r="75" spans="1:12" s="508" customFormat="1" ht="100.5" customHeight="1" x14ac:dyDescent="0.45">
      <c r="A75" s="552">
        <v>44202</v>
      </c>
      <c r="B75" s="552">
        <v>44202</v>
      </c>
      <c r="C75" s="553" t="s">
        <v>264</v>
      </c>
      <c r="D75" s="577" t="s">
        <v>387</v>
      </c>
      <c r="E75" s="555">
        <v>700.92</v>
      </c>
      <c r="F75" s="635">
        <v>33</v>
      </c>
      <c r="G75" s="555">
        <v>21.24</v>
      </c>
      <c r="H75" s="583"/>
      <c r="I75" s="553">
        <v>8</v>
      </c>
      <c r="J75" s="605">
        <f t="shared" si="2"/>
        <v>531</v>
      </c>
      <c r="K75" s="590">
        <f t="shared" si="3"/>
        <v>25</v>
      </c>
      <c r="L75" s="578"/>
    </row>
    <row r="76" spans="1:12" s="508" customFormat="1" ht="100.5" customHeight="1" x14ac:dyDescent="0.45">
      <c r="A76" s="552">
        <v>44202</v>
      </c>
      <c r="B76" s="552">
        <v>44202</v>
      </c>
      <c r="C76" s="553" t="s">
        <v>388</v>
      </c>
      <c r="D76" s="577" t="s">
        <v>390</v>
      </c>
      <c r="E76" s="555">
        <v>2124</v>
      </c>
      <c r="F76" s="583">
        <v>10</v>
      </c>
      <c r="G76" s="555">
        <v>212.4</v>
      </c>
      <c r="H76" s="583"/>
      <c r="I76" s="553">
        <v>6</v>
      </c>
      <c r="J76" s="605">
        <f t="shared" si="2"/>
        <v>849.6</v>
      </c>
      <c r="K76" s="590">
        <f t="shared" si="3"/>
        <v>4</v>
      </c>
      <c r="L76" s="578"/>
    </row>
    <row r="77" spans="1:12" s="508" customFormat="1" ht="91.5" customHeight="1" x14ac:dyDescent="0.45">
      <c r="A77" s="552">
        <v>44202</v>
      </c>
      <c r="B77" s="552">
        <v>44202</v>
      </c>
      <c r="C77" s="553" t="s">
        <v>389</v>
      </c>
      <c r="D77" s="577" t="s">
        <v>391</v>
      </c>
      <c r="E77" s="555">
        <v>3599</v>
      </c>
      <c r="F77" s="583">
        <v>10</v>
      </c>
      <c r="G77" s="555">
        <v>359.9</v>
      </c>
      <c r="H77" s="583"/>
      <c r="I77" s="553">
        <v>5</v>
      </c>
      <c r="J77" s="605">
        <f t="shared" si="2"/>
        <v>1799.5</v>
      </c>
      <c r="K77" s="590">
        <f t="shared" si="3"/>
        <v>5</v>
      </c>
      <c r="L77" s="578"/>
    </row>
    <row r="78" spans="1:12" s="508" customFormat="1" ht="93" customHeight="1" x14ac:dyDescent="0.45">
      <c r="A78" s="552">
        <v>44202</v>
      </c>
      <c r="B78" s="552">
        <v>44202</v>
      </c>
      <c r="C78" s="553" t="s">
        <v>392</v>
      </c>
      <c r="D78" s="577" t="s">
        <v>393</v>
      </c>
      <c r="E78" s="555">
        <v>708</v>
      </c>
      <c r="F78" s="583">
        <v>20</v>
      </c>
      <c r="G78" s="555">
        <v>35.4</v>
      </c>
      <c r="H78" s="583"/>
      <c r="I78" s="553"/>
      <c r="J78" s="605">
        <f t="shared" ref="J78:J91" si="4">G78*K78</f>
        <v>708</v>
      </c>
      <c r="K78" s="590">
        <f t="shared" si="3"/>
        <v>20</v>
      </c>
      <c r="L78" s="578"/>
    </row>
    <row r="79" spans="1:12" s="508" customFormat="1" ht="100.5" customHeight="1" x14ac:dyDescent="0.45">
      <c r="A79" s="552">
        <v>44202</v>
      </c>
      <c r="B79" s="552">
        <v>44202</v>
      </c>
      <c r="C79" s="553" t="s">
        <v>394</v>
      </c>
      <c r="D79" s="577" t="s">
        <v>395</v>
      </c>
      <c r="E79" s="555">
        <v>1168.2</v>
      </c>
      <c r="F79" s="583">
        <v>33</v>
      </c>
      <c r="G79" s="555">
        <v>35.4</v>
      </c>
      <c r="H79" s="583"/>
      <c r="I79" s="553">
        <v>20</v>
      </c>
      <c r="J79" s="605">
        <f t="shared" si="4"/>
        <v>460.2</v>
      </c>
      <c r="K79" s="590">
        <f t="shared" si="3"/>
        <v>13</v>
      </c>
      <c r="L79" s="578"/>
    </row>
    <row r="80" spans="1:12" s="508" customFormat="1" ht="100.5" customHeight="1" x14ac:dyDescent="0.45">
      <c r="A80" s="552">
        <v>44202</v>
      </c>
      <c r="B80" s="552">
        <v>44202</v>
      </c>
      <c r="C80" s="553" t="s">
        <v>396</v>
      </c>
      <c r="D80" s="577" t="s">
        <v>397</v>
      </c>
      <c r="E80" s="555">
        <v>424.8</v>
      </c>
      <c r="F80" s="583">
        <v>20</v>
      </c>
      <c r="G80" s="555">
        <v>21.24</v>
      </c>
      <c r="H80" s="583"/>
      <c r="I80" s="553"/>
      <c r="J80" s="605">
        <f t="shared" si="4"/>
        <v>424.79999999999995</v>
      </c>
      <c r="K80" s="590">
        <f t="shared" si="3"/>
        <v>20</v>
      </c>
      <c r="L80" s="578"/>
    </row>
    <row r="81" spans="1:12" s="508" customFormat="1" ht="132" customHeight="1" x14ac:dyDescent="0.45">
      <c r="A81" s="552">
        <v>44202</v>
      </c>
      <c r="B81" s="552">
        <v>44202</v>
      </c>
      <c r="C81" s="553" t="s">
        <v>398</v>
      </c>
      <c r="D81" s="577" t="s">
        <v>399</v>
      </c>
      <c r="E81" s="555">
        <v>557.54999999999995</v>
      </c>
      <c r="F81" s="583">
        <v>15</v>
      </c>
      <c r="G81" s="555">
        <v>37.17</v>
      </c>
      <c r="H81" s="583"/>
      <c r="I81" s="553">
        <v>5</v>
      </c>
      <c r="J81" s="605">
        <f t="shared" si="4"/>
        <v>371.70000000000005</v>
      </c>
      <c r="K81" s="590">
        <f t="shared" si="3"/>
        <v>10</v>
      </c>
      <c r="L81" s="578"/>
    </row>
    <row r="82" spans="1:12" s="508" customFormat="1" ht="100.5" customHeight="1" x14ac:dyDescent="0.45">
      <c r="A82" s="552">
        <v>44202</v>
      </c>
      <c r="B82" s="552">
        <v>44202</v>
      </c>
      <c r="C82" s="553" t="s">
        <v>404</v>
      </c>
      <c r="D82" s="577" t="s">
        <v>402</v>
      </c>
      <c r="E82" s="555">
        <v>849.6</v>
      </c>
      <c r="F82" s="583">
        <v>15</v>
      </c>
      <c r="G82" s="555">
        <v>56.54</v>
      </c>
      <c r="H82" s="583"/>
      <c r="I82" s="553">
        <v>10</v>
      </c>
      <c r="J82" s="605">
        <f t="shared" si="4"/>
        <v>282.7</v>
      </c>
      <c r="K82" s="590">
        <f t="shared" si="3"/>
        <v>5</v>
      </c>
      <c r="L82" s="578"/>
    </row>
    <row r="83" spans="1:12" s="508" customFormat="1" ht="100.5" customHeight="1" x14ac:dyDescent="0.45">
      <c r="A83" s="552">
        <v>44202</v>
      </c>
      <c r="B83" s="552">
        <v>44202</v>
      </c>
      <c r="C83" s="553" t="s">
        <v>405</v>
      </c>
      <c r="D83" s="577" t="s">
        <v>403</v>
      </c>
      <c r="E83" s="555">
        <v>590</v>
      </c>
      <c r="F83" s="583">
        <v>40</v>
      </c>
      <c r="G83" s="555">
        <v>14.75</v>
      </c>
      <c r="H83" s="583"/>
      <c r="I83" s="553">
        <v>32</v>
      </c>
      <c r="J83" s="605">
        <f t="shared" si="4"/>
        <v>118</v>
      </c>
      <c r="K83" s="590">
        <f t="shared" ref="K83:K90" si="5">+F83+H83-I83</f>
        <v>8</v>
      </c>
      <c r="L83" s="578"/>
    </row>
    <row r="84" spans="1:12" s="508" customFormat="1" ht="88.5" customHeight="1" x14ac:dyDescent="0.45">
      <c r="A84" s="552">
        <v>44202</v>
      </c>
      <c r="B84" s="552">
        <v>44202</v>
      </c>
      <c r="C84" s="553" t="s">
        <v>408</v>
      </c>
      <c r="D84" s="577" t="s">
        <v>427</v>
      </c>
      <c r="E84" s="555">
        <v>4720</v>
      </c>
      <c r="F84" s="583">
        <v>40</v>
      </c>
      <c r="G84" s="555">
        <v>118</v>
      </c>
      <c r="H84" s="583"/>
      <c r="I84" s="553">
        <v>11</v>
      </c>
      <c r="J84" s="605">
        <f t="shared" si="4"/>
        <v>3422</v>
      </c>
      <c r="K84" s="590">
        <f t="shared" si="5"/>
        <v>29</v>
      </c>
      <c r="L84" s="578"/>
    </row>
    <row r="85" spans="1:12" s="508" customFormat="1" ht="90" customHeight="1" x14ac:dyDescent="0.45">
      <c r="A85" s="552">
        <v>44202</v>
      </c>
      <c r="B85" s="552">
        <v>44202</v>
      </c>
      <c r="C85" s="553" t="s">
        <v>410</v>
      </c>
      <c r="D85" s="577" t="s">
        <v>413</v>
      </c>
      <c r="E85" s="555">
        <v>1888</v>
      </c>
      <c r="F85" s="583">
        <v>40</v>
      </c>
      <c r="G85" s="555">
        <v>47.2</v>
      </c>
      <c r="H85" s="583"/>
      <c r="I85" s="553">
        <v>16</v>
      </c>
      <c r="J85" s="605">
        <f t="shared" si="4"/>
        <v>1132.8000000000002</v>
      </c>
      <c r="K85" s="590">
        <f t="shared" si="5"/>
        <v>24</v>
      </c>
      <c r="L85" s="578"/>
    </row>
    <row r="86" spans="1:12" s="508" customFormat="1" ht="87" customHeight="1" x14ac:dyDescent="0.45">
      <c r="A86" s="552">
        <v>44202</v>
      </c>
      <c r="B86" s="552">
        <v>44202</v>
      </c>
      <c r="C86" s="553" t="s">
        <v>411</v>
      </c>
      <c r="D86" s="577" t="s">
        <v>414</v>
      </c>
      <c r="E86" s="605">
        <v>2848.52</v>
      </c>
      <c r="F86" s="583">
        <v>34</v>
      </c>
      <c r="G86" s="555">
        <v>83.78</v>
      </c>
      <c r="H86" s="583"/>
      <c r="I86" s="553"/>
      <c r="J86" s="605">
        <f t="shared" si="4"/>
        <v>2848.52</v>
      </c>
      <c r="K86" s="590">
        <f t="shared" si="5"/>
        <v>34</v>
      </c>
      <c r="L86" s="636"/>
    </row>
    <row r="87" spans="1:12" s="508" customFormat="1" ht="94.5" customHeight="1" x14ac:dyDescent="0.45">
      <c r="A87" s="552">
        <v>44202</v>
      </c>
      <c r="B87" s="552">
        <v>44202</v>
      </c>
      <c r="C87" s="553" t="s">
        <v>396</v>
      </c>
      <c r="D87" s="577" t="s">
        <v>418</v>
      </c>
      <c r="E87" s="555">
        <v>764.64</v>
      </c>
      <c r="F87" s="583">
        <v>36</v>
      </c>
      <c r="G87" s="555">
        <v>21.24</v>
      </c>
      <c r="H87" s="583"/>
      <c r="I87" s="553"/>
      <c r="J87" s="605">
        <f t="shared" si="4"/>
        <v>764.64</v>
      </c>
      <c r="K87" s="590">
        <f t="shared" si="5"/>
        <v>36</v>
      </c>
      <c r="L87" s="613"/>
    </row>
    <row r="88" spans="1:12" s="508" customFormat="1" ht="75" customHeight="1" x14ac:dyDescent="0.45">
      <c r="A88" s="552">
        <v>44383</v>
      </c>
      <c r="B88" s="552">
        <v>44383</v>
      </c>
      <c r="C88" s="553" t="s">
        <v>419</v>
      </c>
      <c r="D88" s="577" t="s">
        <v>422</v>
      </c>
      <c r="E88" s="555">
        <v>11365.5</v>
      </c>
      <c r="F88" s="583">
        <v>50</v>
      </c>
      <c r="G88" s="555">
        <v>227.31</v>
      </c>
      <c r="H88" s="583"/>
      <c r="I88" s="553">
        <v>5</v>
      </c>
      <c r="J88" s="605">
        <f t="shared" si="4"/>
        <v>10228.950000000001</v>
      </c>
      <c r="K88" s="590">
        <f t="shared" si="5"/>
        <v>45</v>
      </c>
      <c r="L88" s="613"/>
    </row>
    <row r="89" spans="1:12" s="508" customFormat="1" ht="67.5" customHeight="1" x14ac:dyDescent="0.45">
      <c r="A89" s="552">
        <v>44383</v>
      </c>
      <c r="B89" s="552">
        <v>44383</v>
      </c>
      <c r="C89" s="553" t="s">
        <v>420</v>
      </c>
      <c r="D89" s="577" t="s">
        <v>421</v>
      </c>
      <c r="E89" s="555">
        <v>29101.16</v>
      </c>
      <c r="F89" s="583">
        <v>209</v>
      </c>
      <c r="G89" s="555">
        <v>139.24</v>
      </c>
      <c r="H89" s="583"/>
      <c r="I89" s="553"/>
      <c r="J89" s="605">
        <f t="shared" si="4"/>
        <v>29101.160000000003</v>
      </c>
      <c r="K89" s="590">
        <f t="shared" si="5"/>
        <v>209</v>
      </c>
      <c r="L89" s="613"/>
    </row>
    <row r="90" spans="1:12" s="508" customFormat="1" ht="75" customHeight="1" x14ac:dyDescent="0.45">
      <c r="A90" s="552">
        <v>44386</v>
      </c>
      <c r="B90" s="552">
        <v>44386</v>
      </c>
      <c r="C90" s="553" t="s">
        <v>430</v>
      </c>
      <c r="D90" s="577" t="s">
        <v>429</v>
      </c>
      <c r="E90" s="555">
        <v>50000</v>
      </c>
      <c r="F90" s="583">
        <v>250</v>
      </c>
      <c r="G90" s="555">
        <v>200</v>
      </c>
      <c r="H90" s="583"/>
      <c r="I90" s="553">
        <v>135</v>
      </c>
      <c r="J90" s="605">
        <f t="shared" si="4"/>
        <v>23000</v>
      </c>
      <c r="K90" s="590">
        <f t="shared" si="5"/>
        <v>115</v>
      </c>
      <c r="L90" s="613"/>
    </row>
    <row r="91" spans="1:12" s="508" customFormat="1" ht="75" customHeight="1" x14ac:dyDescent="0.45">
      <c r="A91" s="552" t="s">
        <v>463</v>
      </c>
      <c r="B91" s="552" t="s">
        <v>445</v>
      </c>
      <c r="C91" s="553" t="s">
        <v>446</v>
      </c>
      <c r="D91" s="577" t="s">
        <v>448</v>
      </c>
      <c r="E91" s="555">
        <v>892.09</v>
      </c>
      <c r="F91" s="583">
        <v>3</v>
      </c>
      <c r="G91" s="555">
        <v>297.36</v>
      </c>
      <c r="H91" s="583"/>
      <c r="I91" s="553">
        <v>2</v>
      </c>
      <c r="J91" s="605">
        <f t="shared" si="4"/>
        <v>297.36</v>
      </c>
      <c r="K91" s="590">
        <v>1</v>
      </c>
      <c r="L91" s="613"/>
    </row>
    <row r="92" spans="1:12" s="508" customFormat="1" ht="75" customHeight="1" x14ac:dyDescent="0.45">
      <c r="A92" s="552" t="s">
        <v>463</v>
      </c>
      <c r="B92" s="552" t="s">
        <v>445</v>
      </c>
      <c r="C92" s="553" t="s">
        <v>447</v>
      </c>
      <c r="D92" s="577" t="s">
        <v>449</v>
      </c>
      <c r="E92" s="555">
        <v>807.12</v>
      </c>
      <c r="F92" s="583">
        <v>3</v>
      </c>
      <c r="G92" s="555">
        <v>269.04000000000002</v>
      </c>
      <c r="H92" s="583"/>
      <c r="I92" s="553">
        <v>2</v>
      </c>
      <c r="J92" s="555">
        <v>269.04000000000002</v>
      </c>
      <c r="K92" s="590">
        <v>1</v>
      </c>
      <c r="L92" s="613"/>
    </row>
    <row r="93" spans="1:12" s="508" customFormat="1" ht="75" customHeight="1" x14ac:dyDescent="0.45">
      <c r="A93" s="552" t="s">
        <v>463</v>
      </c>
      <c r="B93" s="552" t="s">
        <v>445</v>
      </c>
      <c r="C93" s="553" t="s">
        <v>450</v>
      </c>
      <c r="D93" s="577" t="s">
        <v>451</v>
      </c>
      <c r="E93" s="555">
        <v>753</v>
      </c>
      <c r="F93" s="583">
        <v>150</v>
      </c>
      <c r="G93" s="555">
        <v>5.0199999999999996</v>
      </c>
      <c r="H93" s="583"/>
      <c r="I93" s="553"/>
      <c r="J93" s="605">
        <v>753</v>
      </c>
      <c r="K93" s="590">
        <v>150</v>
      </c>
      <c r="L93" s="613"/>
    </row>
    <row r="94" spans="1:12" s="508" customFormat="1" ht="75" customHeight="1" x14ac:dyDescent="0.45">
      <c r="A94" s="552" t="s">
        <v>463</v>
      </c>
      <c r="B94" s="552" t="s">
        <v>445</v>
      </c>
      <c r="C94" s="553" t="s">
        <v>452</v>
      </c>
      <c r="D94" s="577" t="s">
        <v>453</v>
      </c>
      <c r="E94" s="605">
        <v>1268.5</v>
      </c>
      <c r="F94" s="583">
        <v>5</v>
      </c>
      <c r="G94" s="555">
        <v>253.6</v>
      </c>
      <c r="H94" s="583"/>
      <c r="I94" s="553"/>
      <c r="J94" s="605">
        <v>1268.5</v>
      </c>
      <c r="K94" s="590">
        <v>5</v>
      </c>
      <c r="L94" s="613"/>
    </row>
    <row r="95" spans="1:12" s="508" customFormat="1" ht="75" customHeight="1" x14ac:dyDescent="0.45">
      <c r="A95" s="552" t="s">
        <v>463</v>
      </c>
      <c r="B95" s="552" t="s">
        <v>445</v>
      </c>
      <c r="C95" s="553" t="s">
        <v>454</v>
      </c>
      <c r="D95" s="577" t="s">
        <v>455</v>
      </c>
      <c r="E95" s="555">
        <v>94.4</v>
      </c>
      <c r="F95" s="583">
        <v>2</v>
      </c>
      <c r="G95" s="555">
        <v>47.2</v>
      </c>
      <c r="H95" s="583"/>
      <c r="I95" s="553"/>
      <c r="J95" s="555">
        <v>94.4</v>
      </c>
      <c r="K95" s="590">
        <v>2</v>
      </c>
      <c r="L95" s="613"/>
    </row>
    <row r="96" spans="1:12" s="508" customFormat="1" ht="75" customHeight="1" x14ac:dyDescent="0.45">
      <c r="A96" s="552" t="s">
        <v>463</v>
      </c>
      <c r="B96" s="552" t="s">
        <v>445</v>
      </c>
      <c r="C96" s="553" t="s">
        <v>457</v>
      </c>
      <c r="D96" s="577" t="s">
        <v>458</v>
      </c>
      <c r="E96" s="555">
        <v>4949.9799999999996</v>
      </c>
      <c r="F96" s="583">
        <v>18</v>
      </c>
      <c r="G96" s="555">
        <v>274.99</v>
      </c>
      <c r="H96" s="583"/>
      <c r="I96" s="553"/>
      <c r="J96" s="555">
        <v>4949.9799999999996</v>
      </c>
      <c r="K96" s="590">
        <v>18</v>
      </c>
      <c r="L96" s="613"/>
    </row>
    <row r="97" spans="1:19" s="508" customFormat="1" ht="75" customHeight="1" x14ac:dyDescent="0.45">
      <c r="A97" s="552" t="s">
        <v>463</v>
      </c>
      <c r="B97" s="552" t="s">
        <v>445</v>
      </c>
      <c r="C97" s="553" t="s">
        <v>461</v>
      </c>
      <c r="D97" s="577" t="s">
        <v>462</v>
      </c>
      <c r="E97" s="555">
        <v>660.8</v>
      </c>
      <c r="F97" s="583">
        <v>2</v>
      </c>
      <c r="G97" s="555">
        <v>1321.6</v>
      </c>
      <c r="H97" s="583"/>
      <c r="I97" s="553"/>
      <c r="J97" s="555">
        <v>1321.6</v>
      </c>
      <c r="K97" s="590">
        <v>2</v>
      </c>
      <c r="L97" s="613"/>
    </row>
    <row r="98" spans="1:19" s="508" customFormat="1" ht="75" hidden="1" customHeight="1" x14ac:dyDescent="0.45">
      <c r="A98" s="552" t="s">
        <v>463</v>
      </c>
      <c r="B98" s="552" t="s">
        <v>445</v>
      </c>
      <c r="C98" s="553" t="s">
        <v>464</v>
      </c>
      <c r="D98" s="577" t="s">
        <v>465</v>
      </c>
      <c r="E98" s="555">
        <v>269.04000000000002</v>
      </c>
      <c r="F98" s="583">
        <v>1</v>
      </c>
      <c r="G98" s="555">
        <v>269.04000000000002</v>
      </c>
      <c r="H98" s="583"/>
      <c r="I98" s="553"/>
      <c r="J98" s="555">
        <v>269.04000000000002</v>
      </c>
      <c r="K98" s="590">
        <v>1</v>
      </c>
      <c r="L98" s="613"/>
    </row>
    <row r="99" spans="1:19" s="645" customFormat="1" ht="108" customHeight="1" x14ac:dyDescent="0.5">
      <c r="A99" s="552"/>
      <c r="B99" s="552"/>
      <c r="C99" s="637"/>
      <c r="D99" s="638" t="s">
        <v>295</v>
      </c>
      <c r="E99" s="639">
        <f>SUM(E12:E93)</f>
        <v>577171.69599999988</v>
      </c>
      <c r="F99" s="640"/>
      <c r="G99" s="641"/>
      <c r="H99" s="640"/>
      <c r="I99" s="637"/>
      <c r="J99" s="642">
        <f>SUM(J12:J97)</f>
        <v>353756.9399791144</v>
      </c>
      <c r="K99" s="643"/>
      <c r="L99" s="644"/>
    </row>
    <row r="100" spans="1:19" s="325" customFormat="1" ht="137.25" customHeight="1" x14ac:dyDescent="0.4">
      <c r="A100" s="646"/>
      <c r="B100" s="647"/>
      <c r="C100" s="648"/>
      <c r="D100" s="649"/>
      <c r="E100" s="650"/>
      <c r="F100" s="651"/>
      <c r="G100" s="650"/>
      <c r="H100" s="651"/>
      <c r="I100" s="651"/>
      <c r="J100" s="651"/>
      <c r="K100" s="652"/>
      <c r="L100" s="653"/>
    </row>
    <row r="101" spans="1:19" s="325" customFormat="1" ht="137.25" customHeight="1" thickBot="1" x14ac:dyDescent="0.45">
      <c r="A101" s="721"/>
      <c r="B101" s="721"/>
      <c r="C101" s="721"/>
      <c r="D101" s="682"/>
      <c r="E101" s="657"/>
      <c r="F101" s="655"/>
      <c r="G101" s="657"/>
      <c r="H101" s="655"/>
      <c r="I101" s="655"/>
      <c r="J101" s="721"/>
      <c r="K101" s="721"/>
      <c r="L101" s="689"/>
    </row>
    <row r="102" spans="1:19" s="653" customFormat="1" ht="60.75" customHeight="1" x14ac:dyDescent="0.5">
      <c r="A102" s="720" t="s">
        <v>347</v>
      </c>
      <c r="B102" s="720"/>
      <c r="C102" s="720"/>
      <c r="D102" s="685"/>
      <c r="E102" s="720" t="s">
        <v>432</v>
      </c>
      <c r="F102" s="720"/>
      <c r="G102" s="720"/>
      <c r="H102" s="683" t="s">
        <v>433</v>
      </c>
      <c r="I102" s="683"/>
      <c r="J102" s="720" t="s">
        <v>432</v>
      </c>
      <c r="K102" s="720"/>
      <c r="L102" s="687"/>
    </row>
    <row r="103" spans="1:19" s="325" customFormat="1" ht="30" customHeight="1" thickBot="1" x14ac:dyDescent="0.25">
      <c r="A103" s="722" t="s">
        <v>198</v>
      </c>
      <c r="B103" s="722"/>
      <c r="C103" s="722"/>
      <c r="D103" s="686"/>
      <c r="E103" s="722" t="s">
        <v>434</v>
      </c>
      <c r="F103" s="722"/>
      <c r="G103" s="722"/>
      <c r="H103" s="684"/>
      <c r="I103" s="684"/>
      <c r="J103" s="722" t="s">
        <v>332</v>
      </c>
      <c r="K103" s="722"/>
      <c r="L103" s="684"/>
    </row>
    <row r="104" spans="1:19" s="325" customFormat="1" ht="77.25" customHeight="1" x14ac:dyDescent="0.5">
      <c r="A104" s="687"/>
      <c r="B104" s="687"/>
      <c r="C104" s="687"/>
      <c r="D104" s="685"/>
      <c r="E104" s="688"/>
      <c r="F104" s="688"/>
      <c r="G104" s="688"/>
      <c r="H104" s="683"/>
      <c r="I104" s="683"/>
      <c r="J104" s="687"/>
      <c r="K104" s="687"/>
      <c r="L104" s="687"/>
      <c r="M104" s="660"/>
    </row>
    <row r="105" spans="1:19" s="325" customFormat="1" ht="64.5" customHeight="1" x14ac:dyDescent="0.2">
      <c r="A105" s="658"/>
      <c r="B105" s="658"/>
      <c r="C105" s="658"/>
      <c r="D105" s="659"/>
      <c r="E105" s="658"/>
      <c r="F105" s="658"/>
      <c r="G105" s="658"/>
      <c r="H105" s="658"/>
      <c r="I105" s="658"/>
      <c r="J105" s="659"/>
      <c r="K105" s="659"/>
      <c r="L105" s="659"/>
      <c r="M105" s="661"/>
    </row>
    <row r="106" spans="1:19" s="325" customFormat="1" ht="30.75" customHeight="1" x14ac:dyDescent="0.55000000000000004">
      <c r="A106" s="669"/>
      <c r="B106" s="670"/>
      <c r="C106" s="670"/>
      <c r="D106" s="662"/>
      <c r="E106" s="725"/>
      <c r="F106" s="725"/>
      <c r="G106" s="725"/>
      <c r="H106" s="725"/>
      <c r="I106" s="725"/>
      <c r="J106" s="725"/>
      <c r="K106" s="725"/>
      <c r="L106" s="725"/>
    </row>
    <row r="107" spans="1:19" s="325" customFormat="1" ht="30" x14ac:dyDescent="0.4">
      <c r="A107" s="653"/>
      <c r="B107" s="653"/>
      <c r="C107" s="653"/>
      <c r="D107" s="663"/>
      <c r="E107" s="664"/>
      <c r="F107" s="653"/>
      <c r="G107" s="664"/>
      <c r="H107" s="653"/>
      <c r="I107" s="653"/>
      <c r="J107" s="653"/>
      <c r="K107" s="665"/>
      <c r="L107" s="421"/>
    </row>
    <row r="108" spans="1:19" ht="30" x14ac:dyDescent="0.4">
      <c r="A108" s="23"/>
      <c r="B108" s="23"/>
      <c r="C108" s="23"/>
      <c r="D108" s="406"/>
      <c r="E108" s="358"/>
      <c r="F108" s="23"/>
      <c r="G108" s="358"/>
      <c r="H108" s="23"/>
      <c r="I108" s="23"/>
      <c r="J108" s="23"/>
      <c r="K108" s="380"/>
    </row>
    <row r="109" spans="1:19" ht="30" x14ac:dyDescent="0.4">
      <c r="A109" s="23"/>
      <c r="B109" s="23"/>
      <c r="C109" s="23"/>
      <c r="D109" s="406"/>
      <c r="E109" s="358"/>
      <c r="F109" s="23"/>
      <c r="G109" s="358"/>
      <c r="H109" s="23"/>
      <c r="I109" s="23"/>
      <c r="J109" s="23"/>
      <c r="K109" s="380"/>
    </row>
    <row r="110" spans="1:19" s="419" customFormat="1" ht="30" x14ac:dyDescent="0.4">
      <c r="A110" s="23"/>
      <c r="B110" s="23"/>
      <c r="C110" s="23"/>
      <c r="D110" s="406"/>
      <c r="E110" s="358"/>
      <c r="F110" s="23"/>
      <c r="G110" s="358"/>
      <c r="H110" s="23"/>
      <c r="I110" s="23"/>
      <c r="J110" s="23"/>
      <c r="K110" s="380"/>
      <c r="M110"/>
      <c r="N110"/>
      <c r="O110"/>
      <c r="P110"/>
      <c r="Q110"/>
      <c r="R110"/>
      <c r="S110"/>
    </row>
    <row r="111" spans="1:19" s="419" customFormat="1" ht="30.75" customHeight="1" x14ac:dyDescent="0.35">
      <c r="A111" s="22"/>
      <c r="B111" s="22"/>
      <c r="C111" s="22"/>
      <c r="D111" s="407"/>
      <c r="E111" s="359"/>
      <c r="F111" s="22"/>
      <c r="G111" s="359"/>
      <c r="H111" s="22"/>
      <c r="I111" s="22"/>
      <c r="J111" s="22"/>
      <c r="K111" s="381"/>
      <c r="M111"/>
      <c r="N111"/>
      <c r="O111"/>
      <c r="P111"/>
      <c r="Q111"/>
      <c r="R111"/>
      <c r="S111"/>
    </row>
    <row r="112" spans="1:19" s="419" customFormat="1" ht="30.75" customHeight="1" x14ac:dyDescent="0.35">
      <c r="A112" s="197"/>
      <c r="B112" s="197"/>
      <c r="C112" s="197"/>
      <c r="D112" s="383"/>
      <c r="E112" s="345"/>
      <c r="F112" s="197"/>
      <c r="G112" s="345"/>
      <c r="H112" s="197"/>
      <c r="I112" s="197"/>
      <c r="J112" s="197"/>
      <c r="K112" s="375"/>
      <c r="M112"/>
      <c r="N112"/>
      <c r="O112"/>
      <c r="P112"/>
      <c r="Q112"/>
      <c r="R112"/>
      <c r="S112"/>
    </row>
    <row r="113" spans="1:19" s="419" customFormat="1" x14ac:dyDescent="0.35">
      <c r="A113" s="197"/>
      <c r="B113" s="197"/>
      <c r="C113" s="197"/>
      <c r="D113" s="383"/>
      <c r="E113" s="345"/>
      <c r="F113" s="197"/>
      <c r="G113" s="345"/>
      <c r="H113" s="197"/>
      <c r="I113" s="197"/>
      <c r="J113" s="197"/>
      <c r="K113" s="375"/>
      <c r="M113"/>
      <c r="N113"/>
      <c r="O113"/>
      <c r="P113"/>
      <c r="Q113"/>
      <c r="R113"/>
      <c r="S113"/>
    </row>
    <row r="114" spans="1:19" s="419" customFormat="1" x14ac:dyDescent="0.35">
      <c r="A114" s="197"/>
      <c r="B114" s="197"/>
      <c r="C114" s="197"/>
      <c r="D114" s="383"/>
      <c r="E114" s="345"/>
      <c r="F114" s="197"/>
      <c r="G114" s="345"/>
      <c r="H114" s="197"/>
      <c r="I114" s="197"/>
      <c r="J114" s="197"/>
      <c r="K114" s="375"/>
      <c r="M114"/>
      <c r="N114"/>
      <c r="O114"/>
      <c r="P114"/>
      <c r="Q114"/>
      <c r="R114"/>
      <c r="S114"/>
    </row>
    <row r="115" spans="1:19" s="419" customFormat="1" x14ac:dyDescent="0.35">
      <c r="A115" s="197"/>
      <c r="B115" s="197"/>
      <c r="C115" s="197"/>
      <c r="D115" s="383"/>
      <c r="E115" s="345"/>
      <c r="F115" s="197"/>
      <c r="G115" s="345"/>
      <c r="H115" s="197"/>
      <c r="I115" s="197"/>
      <c r="J115" s="197"/>
      <c r="K115" s="375"/>
      <c r="M115"/>
      <c r="N115"/>
      <c r="O115"/>
      <c r="P115"/>
      <c r="Q115"/>
      <c r="R115"/>
      <c r="S115"/>
    </row>
    <row r="116" spans="1:19" s="419" customFormat="1" x14ac:dyDescent="0.35">
      <c r="A116" s="197"/>
      <c r="B116" s="197"/>
      <c r="C116" s="197"/>
      <c r="D116" s="383"/>
      <c r="E116" s="345"/>
      <c r="F116" s="197"/>
      <c r="G116" s="345"/>
      <c r="H116" s="197"/>
      <c r="I116" s="197"/>
      <c r="J116" s="197"/>
      <c r="K116" s="375"/>
      <c r="M116"/>
      <c r="N116"/>
      <c r="O116"/>
      <c r="P116"/>
      <c r="Q116"/>
      <c r="R116"/>
      <c r="S116"/>
    </row>
    <row r="117" spans="1:19" s="419" customFormat="1" x14ac:dyDescent="0.35">
      <c r="A117" s="197"/>
      <c r="B117" s="197"/>
      <c r="C117" s="197"/>
      <c r="D117" s="383"/>
      <c r="E117" s="345"/>
      <c r="F117" s="197"/>
      <c r="G117" s="345"/>
      <c r="H117" s="197"/>
      <c r="I117" s="197"/>
      <c r="J117" s="197"/>
      <c r="K117" s="375"/>
      <c r="M117"/>
      <c r="N117"/>
      <c r="O117"/>
      <c r="P117"/>
      <c r="Q117"/>
      <c r="R117"/>
      <c r="S117"/>
    </row>
    <row r="118" spans="1:19" s="419" customFormat="1" x14ac:dyDescent="0.35">
      <c r="A118" s="197"/>
      <c r="B118" s="197"/>
      <c r="C118" s="197"/>
      <c r="D118" s="383"/>
      <c r="E118" s="345"/>
      <c r="F118" s="197"/>
      <c r="G118" s="345"/>
      <c r="H118" s="197"/>
      <c r="I118" s="197"/>
      <c r="J118" s="197"/>
      <c r="K118" s="375"/>
      <c r="M118"/>
      <c r="N118"/>
      <c r="O118"/>
      <c r="P118"/>
      <c r="Q118"/>
      <c r="R118"/>
      <c r="S118"/>
    </row>
    <row r="119" spans="1:19" s="419" customFormat="1" x14ac:dyDescent="0.35">
      <c r="A119" s="197"/>
      <c r="B119" s="197"/>
      <c r="C119" s="197"/>
      <c r="D119" s="383"/>
      <c r="E119" s="345"/>
      <c r="F119" s="197"/>
      <c r="G119" s="345"/>
      <c r="H119" s="197"/>
      <c r="I119" s="197"/>
      <c r="J119" s="197"/>
      <c r="K119" s="375"/>
      <c r="M119"/>
      <c r="N119"/>
      <c r="O119"/>
      <c r="P119"/>
      <c r="Q119"/>
      <c r="R119"/>
      <c r="S119"/>
    </row>
    <row r="120" spans="1:19" s="419" customFormat="1" x14ac:dyDescent="0.35">
      <c r="A120" s="197"/>
      <c r="B120" s="197"/>
      <c r="C120" s="197"/>
      <c r="D120" s="383"/>
      <c r="E120" s="345"/>
      <c r="F120" s="197"/>
      <c r="G120" s="345"/>
      <c r="H120" s="197"/>
      <c r="I120" s="197"/>
      <c r="J120" s="197"/>
      <c r="K120" s="375"/>
      <c r="M120"/>
      <c r="N120"/>
      <c r="O120"/>
      <c r="P120"/>
      <c r="Q120"/>
      <c r="R120"/>
      <c r="S120"/>
    </row>
    <row r="121" spans="1:19" s="419" customFormat="1" x14ac:dyDescent="0.35">
      <c r="A121" s="197"/>
      <c r="B121" s="197"/>
      <c r="C121" s="197"/>
      <c r="D121" s="383"/>
      <c r="E121" s="345"/>
      <c r="F121" s="197"/>
      <c r="G121" s="345"/>
      <c r="H121" s="197"/>
      <c r="I121" s="197"/>
      <c r="J121" s="197"/>
      <c r="K121" s="375"/>
      <c r="M121"/>
      <c r="N121"/>
      <c r="O121"/>
      <c r="P121"/>
      <c r="Q121"/>
      <c r="R121"/>
      <c r="S121"/>
    </row>
    <row r="122" spans="1:19" s="419" customFormat="1" x14ac:dyDescent="0.35">
      <c r="A122" s="197"/>
      <c r="B122" s="197"/>
      <c r="C122" s="197"/>
      <c r="D122" s="383"/>
      <c r="E122" s="345"/>
      <c r="F122" s="197"/>
      <c r="G122" s="345"/>
      <c r="H122" s="197"/>
      <c r="I122" s="197"/>
      <c r="J122" s="197"/>
      <c r="K122" s="375"/>
      <c r="M122"/>
      <c r="N122"/>
      <c r="O122"/>
      <c r="P122"/>
      <c r="Q122"/>
      <c r="R122"/>
      <c r="S122"/>
    </row>
    <row r="123" spans="1:19" s="419" customFormat="1" x14ac:dyDescent="0.35">
      <c r="A123" s="197"/>
      <c r="B123" s="197"/>
      <c r="C123" s="197"/>
      <c r="D123" s="383"/>
      <c r="E123" s="345"/>
      <c r="F123" s="197"/>
      <c r="G123" s="345"/>
      <c r="H123" s="197"/>
      <c r="I123" s="197"/>
      <c r="J123" s="197"/>
      <c r="K123" s="375"/>
      <c r="M123"/>
      <c r="N123"/>
      <c r="O123"/>
      <c r="P123"/>
      <c r="Q123"/>
      <c r="R123"/>
      <c r="S123"/>
    </row>
    <row r="124" spans="1:19" s="419" customFormat="1" x14ac:dyDescent="0.35">
      <c r="A124" s="197"/>
      <c r="B124" s="197"/>
      <c r="C124" s="197"/>
      <c r="D124" s="383"/>
      <c r="E124" s="345"/>
      <c r="F124" s="197"/>
      <c r="G124" s="345"/>
      <c r="H124" s="197"/>
      <c r="I124" s="197"/>
      <c r="J124" s="197"/>
      <c r="K124" s="375"/>
      <c r="M124"/>
      <c r="N124"/>
      <c r="O124"/>
      <c r="P124"/>
      <c r="Q124"/>
      <c r="R124"/>
      <c r="S124"/>
    </row>
    <row r="125" spans="1:19" s="419" customFormat="1" x14ac:dyDescent="0.35">
      <c r="A125" s="197"/>
      <c r="B125" s="197"/>
      <c r="C125" s="197"/>
      <c r="D125" s="383"/>
      <c r="E125" s="345"/>
      <c r="F125" s="197"/>
      <c r="G125" s="345"/>
      <c r="H125" s="197"/>
      <c r="I125" s="197"/>
      <c r="J125" s="197"/>
      <c r="K125" s="375"/>
      <c r="M125"/>
      <c r="N125"/>
      <c r="O125"/>
      <c r="P125"/>
      <c r="Q125"/>
      <c r="R125"/>
      <c r="S125"/>
    </row>
    <row r="126" spans="1:19" s="419" customFormat="1" x14ac:dyDescent="0.35">
      <c r="A126" s="197"/>
      <c r="B126" s="197"/>
      <c r="C126" s="197"/>
      <c r="D126" s="383"/>
      <c r="E126" s="345"/>
      <c r="F126" s="197"/>
      <c r="G126" s="345"/>
      <c r="H126" s="197"/>
      <c r="I126" s="197"/>
      <c r="J126" s="197"/>
      <c r="K126" s="375"/>
      <c r="M126"/>
      <c r="N126"/>
      <c r="O126"/>
      <c r="P126"/>
      <c r="Q126"/>
      <c r="R126"/>
      <c r="S126"/>
    </row>
    <row r="127" spans="1:19" s="419" customFormat="1" x14ac:dyDescent="0.35">
      <c r="A127" s="197"/>
      <c r="B127" s="197"/>
      <c r="C127" s="197"/>
      <c r="D127" s="383"/>
      <c r="E127" s="345"/>
      <c r="F127" s="197"/>
      <c r="G127" s="345"/>
      <c r="H127" s="197"/>
      <c r="I127" s="197"/>
      <c r="J127" s="197"/>
      <c r="K127" s="375"/>
      <c r="M127"/>
      <c r="N127"/>
      <c r="O127"/>
      <c r="P127"/>
      <c r="Q127"/>
      <c r="R127"/>
      <c r="S127"/>
    </row>
  </sheetData>
  <mergeCells count="11">
    <mergeCell ref="E106:L106"/>
    <mergeCell ref="J103:K103"/>
    <mergeCell ref="A9:K9"/>
    <mergeCell ref="A10:K10"/>
    <mergeCell ref="A103:C103"/>
    <mergeCell ref="E103:G103"/>
    <mergeCell ref="A102:C102"/>
    <mergeCell ref="E102:G102"/>
    <mergeCell ref="A101:C101"/>
    <mergeCell ref="J101:K101"/>
    <mergeCell ref="J102:K102"/>
  </mergeCells>
  <printOptions horizontalCentered="1"/>
  <pageMargins left="0.25" right="0.25" top="0.75" bottom="0.75" header="0.3" footer="0.3"/>
  <pageSetup scale="28" fitToHeight="0" orientation="portrait" r:id="rId1"/>
  <headerFooter>
    <oddFooter>&amp;CPágina &amp;P</oddFooter>
  </headerFooter>
  <rowBreaks count="3" manualBreakCount="3">
    <brk id="67" max="18" man="1"/>
    <brk id="89" max="18" man="1"/>
    <brk id="9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topLeftCell="A100" zoomScale="50" zoomScaleNormal="50" zoomScaleSheetLayoutView="29" workbookViewId="0">
      <selection activeCell="C113" sqref="C113"/>
    </sheetView>
  </sheetViews>
  <sheetFormatPr baseColWidth="10" defaultRowHeight="25.5" outlineLevelCol="1" x14ac:dyDescent="0.35"/>
  <cols>
    <col min="1" max="1" width="38.28515625" customWidth="1" outlineLevel="1"/>
    <col min="2" max="2" width="32.5703125" customWidth="1" outlineLevel="1"/>
    <col min="3" max="3" width="39" customWidth="1"/>
    <col min="4" max="4" width="91.5703125" style="408" customWidth="1"/>
    <col min="5" max="5" width="45.42578125" style="360" hidden="1" customWidth="1" outlineLevel="1"/>
    <col min="6" max="6" width="45.28515625" hidden="1" customWidth="1" outlineLevel="1"/>
    <col min="7" max="7" width="45.28515625" style="360" hidden="1" customWidth="1" outlineLevel="1"/>
    <col min="8" max="9" width="38.140625" hidden="1" customWidth="1" outlineLevel="1"/>
    <col min="10" max="10" width="44.85546875" customWidth="1" collapsed="1"/>
    <col min="11" max="11" width="44.85546875" style="382" customWidth="1"/>
    <col min="12" max="12" width="59.28515625" style="419" customWidth="1"/>
  </cols>
  <sheetData>
    <row r="1" spans="1:12" hidden="1" x14ac:dyDescent="0.35"/>
    <row r="2" spans="1:12" hidden="1" x14ac:dyDescent="0.35"/>
    <row r="3" spans="1:12" hidden="1" x14ac:dyDescent="0.35"/>
    <row r="4" spans="1:12" ht="30" hidden="1" x14ac:dyDescent="0.4">
      <c r="A4" s="23"/>
      <c r="B4" s="23"/>
      <c r="C4" s="23"/>
      <c r="D4" s="406"/>
      <c r="E4" s="358"/>
      <c r="F4" s="23"/>
      <c r="G4" s="358"/>
      <c r="H4" s="23"/>
      <c r="I4" s="23"/>
      <c r="J4" s="23"/>
      <c r="K4" s="380"/>
      <c r="L4" s="23"/>
    </row>
    <row r="5" spans="1:12" ht="30" hidden="1" x14ac:dyDescent="0.4">
      <c r="A5" s="23"/>
      <c r="B5" s="23"/>
      <c r="C5" s="23"/>
      <c r="D5" s="406"/>
      <c r="E5" s="358"/>
      <c r="F5" s="23"/>
      <c r="G5" s="358"/>
      <c r="H5" s="23"/>
      <c r="I5" s="23"/>
      <c r="J5" s="23"/>
      <c r="K5" s="380"/>
      <c r="L5" s="23"/>
    </row>
    <row r="6" spans="1:12" ht="30" hidden="1" x14ac:dyDescent="0.4">
      <c r="A6" s="23"/>
      <c r="B6" s="23"/>
      <c r="C6" s="23"/>
      <c r="D6" s="406"/>
      <c r="E6" s="358"/>
      <c r="F6" s="23"/>
      <c r="G6" s="358"/>
      <c r="H6" s="23"/>
      <c r="I6" s="23"/>
      <c r="J6" s="23"/>
      <c r="K6" s="380"/>
      <c r="L6" s="23"/>
    </row>
    <row r="7" spans="1:12" ht="75" customHeight="1" x14ac:dyDescent="0.4">
      <c r="A7" s="723"/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541"/>
    </row>
    <row r="8" spans="1:12" ht="140.25" customHeight="1" thickBot="1" x14ac:dyDescent="0.45">
      <c r="A8" s="724" t="s">
        <v>440</v>
      </c>
      <c r="B8" s="724"/>
      <c r="C8" s="724"/>
      <c r="D8" s="724"/>
      <c r="E8" s="724"/>
      <c r="F8" s="724"/>
      <c r="G8" s="724"/>
      <c r="H8" s="724"/>
      <c r="I8" s="724"/>
      <c r="J8" s="724"/>
      <c r="K8" s="724"/>
      <c r="L8" s="541"/>
    </row>
    <row r="9" spans="1:12" s="73" customFormat="1" ht="128.25" customHeight="1" thickBot="1" x14ac:dyDescent="0.6">
      <c r="A9" s="673" t="s">
        <v>49</v>
      </c>
      <c r="B9" s="674" t="s">
        <v>48</v>
      </c>
      <c r="C9" s="675" t="s">
        <v>50</v>
      </c>
      <c r="D9" s="676" t="s">
        <v>51</v>
      </c>
      <c r="E9" s="677" t="s">
        <v>425</v>
      </c>
      <c r="F9" s="678" t="s">
        <v>296</v>
      </c>
      <c r="G9" s="679" t="s">
        <v>348</v>
      </c>
      <c r="H9" s="680" t="s">
        <v>293</v>
      </c>
      <c r="I9" s="680" t="s">
        <v>294</v>
      </c>
      <c r="J9" s="677" t="s">
        <v>21</v>
      </c>
      <c r="K9" s="681" t="s">
        <v>349</v>
      </c>
      <c r="L9" s="23"/>
    </row>
    <row r="10" spans="1:12" s="508" customFormat="1" ht="92.25" customHeight="1" x14ac:dyDescent="0.45">
      <c r="A10" s="552" t="s">
        <v>237</v>
      </c>
      <c r="B10" s="552" t="s">
        <v>237</v>
      </c>
      <c r="C10" s="553" t="s">
        <v>261</v>
      </c>
      <c r="D10" s="554" t="s">
        <v>262</v>
      </c>
      <c r="E10" s="555">
        <v>1522.2</v>
      </c>
      <c r="F10" s="583">
        <v>3</v>
      </c>
      <c r="G10" s="589">
        <f t="shared" ref="G10:G55" si="0">E10/F10</f>
        <v>507.40000000000003</v>
      </c>
      <c r="H10" s="553"/>
      <c r="I10" s="553"/>
      <c r="J10" s="605">
        <f>G10*K10</f>
        <v>1522.2</v>
      </c>
      <c r="K10" s="590">
        <f>+F10</f>
        <v>3</v>
      </c>
      <c r="L10" s="578"/>
    </row>
    <row r="11" spans="1:12" s="508" customFormat="1" ht="90.75" customHeight="1" x14ac:dyDescent="0.45">
      <c r="A11" s="552" t="s">
        <v>237</v>
      </c>
      <c r="B11" s="552" t="s">
        <v>237</v>
      </c>
      <c r="C11" s="553" t="s">
        <v>162</v>
      </c>
      <c r="D11" s="564" t="s">
        <v>141</v>
      </c>
      <c r="E11" s="565">
        <v>413</v>
      </c>
      <c r="F11" s="583">
        <v>1</v>
      </c>
      <c r="G11" s="589">
        <f t="shared" si="0"/>
        <v>413</v>
      </c>
      <c r="H11" s="566"/>
      <c r="I11" s="553"/>
      <c r="J11" s="605">
        <f>G11*K11</f>
        <v>413</v>
      </c>
      <c r="K11" s="590">
        <f>+F11</f>
        <v>1</v>
      </c>
      <c r="L11" s="578"/>
    </row>
    <row r="12" spans="1:12" s="508" customFormat="1" ht="80.099999999999994" customHeight="1" x14ac:dyDescent="0.45">
      <c r="A12" s="552">
        <v>43748</v>
      </c>
      <c r="B12" s="552">
        <v>43748</v>
      </c>
      <c r="C12" s="553" t="s">
        <v>109</v>
      </c>
      <c r="D12" s="597" t="s">
        <v>229</v>
      </c>
      <c r="E12" s="555">
        <v>871.9</v>
      </c>
      <c r="F12" s="583">
        <v>5</v>
      </c>
      <c r="G12" s="589">
        <f t="shared" si="0"/>
        <v>174.38</v>
      </c>
      <c r="H12" s="553"/>
      <c r="I12" s="553">
        <v>1</v>
      </c>
      <c r="J12" s="605">
        <f>G12*K12</f>
        <v>697.52</v>
      </c>
      <c r="K12" s="590">
        <f>+F12-I12</f>
        <v>4</v>
      </c>
      <c r="L12" s="578"/>
    </row>
    <row r="13" spans="1:12" s="508" customFormat="1" ht="90.75" customHeight="1" x14ac:dyDescent="0.45">
      <c r="A13" s="552" t="s">
        <v>237</v>
      </c>
      <c r="B13" s="552" t="s">
        <v>237</v>
      </c>
      <c r="C13" s="553" t="s">
        <v>96</v>
      </c>
      <c r="D13" s="577" t="s">
        <v>324</v>
      </c>
      <c r="E13" s="555">
        <v>1947</v>
      </c>
      <c r="F13" s="583">
        <v>50</v>
      </c>
      <c r="G13" s="589">
        <f t="shared" si="0"/>
        <v>38.94</v>
      </c>
      <c r="H13" s="583"/>
      <c r="I13" s="553">
        <v>6</v>
      </c>
      <c r="J13" s="605">
        <f>G13*K13</f>
        <v>1713.36</v>
      </c>
      <c r="K13" s="590">
        <f t="shared" ref="K13:K18" si="1">+F13-I13</f>
        <v>44</v>
      </c>
      <c r="L13" s="578"/>
    </row>
    <row r="14" spans="1:12" s="508" customFormat="1" ht="91.5" customHeight="1" x14ac:dyDescent="0.45">
      <c r="A14" s="552" t="s">
        <v>237</v>
      </c>
      <c r="B14" s="552" t="s">
        <v>237</v>
      </c>
      <c r="C14" s="553" t="s">
        <v>163</v>
      </c>
      <c r="D14" s="564" t="s">
        <v>241</v>
      </c>
      <c r="E14" s="565">
        <v>413</v>
      </c>
      <c r="F14" s="583">
        <v>1</v>
      </c>
      <c r="G14" s="589">
        <f t="shared" si="0"/>
        <v>413</v>
      </c>
      <c r="H14" s="566"/>
      <c r="I14" s="553"/>
      <c r="J14" s="605">
        <f t="shared" ref="J14:J70" si="2">G14*K14</f>
        <v>413</v>
      </c>
      <c r="K14" s="590">
        <f t="shared" si="1"/>
        <v>1</v>
      </c>
      <c r="L14" s="578"/>
    </row>
    <row r="15" spans="1:12" s="508" customFormat="1" ht="102" customHeight="1" x14ac:dyDescent="0.45">
      <c r="A15" s="552" t="s">
        <v>237</v>
      </c>
      <c r="B15" s="552" t="s">
        <v>237</v>
      </c>
      <c r="C15" s="553" t="s">
        <v>164</v>
      </c>
      <c r="D15" s="564" t="s">
        <v>240</v>
      </c>
      <c r="E15" s="565">
        <v>413</v>
      </c>
      <c r="F15" s="583">
        <v>1</v>
      </c>
      <c r="G15" s="589">
        <f t="shared" si="0"/>
        <v>413</v>
      </c>
      <c r="H15" s="566"/>
      <c r="I15" s="553"/>
      <c r="J15" s="605">
        <f t="shared" si="2"/>
        <v>413</v>
      </c>
      <c r="K15" s="590">
        <f t="shared" si="1"/>
        <v>1</v>
      </c>
      <c r="L15" s="578"/>
    </row>
    <row r="16" spans="1:12" s="508" customFormat="1" ht="93" customHeight="1" x14ac:dyDescent="0.45">
      <c r="A16" s="552" t="s">
        <v>237</v>
      </c>
      <c r="B16" s="552" t="s">
        <v>237</v>
      </c>
      <c r="C16" s="553" t="s">
        <v>159</v>
      </c>
      <c r="D16" s="564" t="s">
        <v>239</v>
      </c>
      <c r="E16" s="565">
        <v>413</v>
      </c>
      <c r="F16" s="583">
        <v>1</v>
      </c>
      <c r="G16" s="589">
        <f t="shared" si="0"/>
        <v>413</v>
      </c>
      <c r="H16" s="566"/>
      <c r="I16" s="553"/>
      <c r="J16" s="605">
        <f t="shared" si="2"/>
        <v>413</v>
      </c>
      <c r="K16" s="590">
        <f t="shared" si="1"/>
        <v>1</v>
      </c>
      <c r="L16" s="578"/>
    </row>
    <row r="17" spans="1:12" s="508" customFormat="1" ht="80.099999999999994" customHeight="1" x14ac:dyDescent="0.45">
      <c r="A17" s="552" t="s">
        <v>237</v>
      </c>
      <c r="B17" s="552" t="s">
        <v>237</v>
      </c>
      <c r="C17" s="553" t="s">
        <v>250</v>
      </c>
      <c r="D17" s="592" t="s">
        <v>251</v>
      </c>
      <c r="E17" s="565">
        <v>3422</v>
      </c>
      <c r="F17" s="583">
        <v>1</v>
      </c>
      <c r="G17" s="589">
        <f t="shared" si="0"/>
        <v>3422</v>
      </c>
      <c r="H17" s="633"/>
      <c r="I17" s="553"/>
      <c r="J17" s="605">
        <f t="shared" si="2"/>
        <v>3422</v>
      </c>
      <c r="K17" s="590">
        <f t="shared" si="1"/>
        <v>1</v>
      </c>
      <c r="L17" s="578"/>
    </row>
    <row r="18" spans="1:12" s="508" customFormat="1" ht="94.5" customHeight="1" x14ac:dyDescent="0.45">
      <c r="A18" s="552" t="s">
        <v>237</v>
      </c>
      <c r="B18" s="552" t="s">
        <v>237</v>
      </c>
      <c r="C18" s="553" t="s">
        <v>436</v>
      </c>
      <c r="D18" s="577" t="s">
        <v>219</v>
      </c>
      <c r="E18" s="555">
        <v>22839</v>
      </c>
      <c r="F18" s="583">
        <v>2</v>
      </c>
      <c r="G18" s="589">
        <f t="shared" si="0"/>
        <v>11419.5</v>
      </c>
      <c r="H18" s="553"/>
      <c r="I18" s="553"/>
      <c r="J18" s="605">
        <f t="shared" si="2"/>
        <v>22839</v>
      </c>
      <c r="K18" s="590">
        <f t="shared" si="1"/>
        <v>2</v>
      </c>
      <c r="L18" s="578"/>
    </row>
    <row r="19" spans="1:12" s="508" customFormat="1" ht="85.5" customHeight="1" x14ac:dyDescent="0.45">
      <c r="A19" s="552" t="s">
        <v>237</v>
      </c>
      <c r="B19" s="552" t="s">
        <v>237</v>
      </c>
      <c r="C19" s="553" t="s">
        <v>114</v>
      </c>
      <c r="D19" s="577" t="s">
        <v>226</v>
      </c>
      <c r="E19" s="555">
        <v>10135.6</v>
      </c>
      <c r="F19" s="583">
        <v>4</v>
      </c>
      <c r="G19" s="589">
        <f t="shared" si="0"/>
        <v>2533.9</v>
      </c>
      <c r="H19" s="553"/>
      <c r="I19" s="553">
        <v>2</v>
      </c>
      <c r="J19" s="605">
        <f t="shared" si="2"/>
        <v>5067.8</v>
      </c>
      <c r="K19" s="590">
        <f t="shared" ref="K19:K75" si="3">+F19+H19-I19</f>
        <v>2</v>
      </c>
      <c r="L19" s="578"/>
    </row>
    <row r="20" spans="1:12" s="508" customFormat="1" ht="80.099999999999994" customHeight="1" x14ac:dyDescent="0.45">
      <c r="A20" s="552" t="s">
        <v>237</v>
      </c>
      <c r="B20" s="552" t="s">
        <v>237</v>
      </c>
      <c r="C20" s="553" t="s">
        <v>113</v>
      </c>
      <c r="D20" s="577" t="s">
        <v>415</v>
      </c>
      <c r="E20" s="555">
        <v>3422</v>
      </c>
      <c r="F20" s="583">
        <v>1</v>
      </c>
      <c r="G20" s="589">
        <f t="shared" si="0"/>
        <v>3422</v>
      </c>
      <c r="H20" s="553"/>
      <c r="I20" s="553">
        <v>1</v>
      </c>
      <c r="J20" s="605">
        <f t="shared" si="2"/>
        <v>3422</v>
      </c>
      <c r="K20" s="590">
        <v>1</v>
      </c>
      <c r="L20" s="578"/>
    </row>
    <row r="21" spans="1:12" s="508" customFormat="1" ht="72" customHeight="1" x14ac:dyDescent="0.45">
      <c r="A21" s="552" t="s">
        <v>237</v>
      </c>
      <c r="B21" s="552" t="s">
        <v>237</v>
      </c>
      <c r="C21" s="553" t="s">
        <v>254</v>
      </c>
      <c r="D21" s="592" t="s">
        <v>255</v>
      </c>
      <c r="E21" s="565">
        <v>5310</v>
      </c>
      <c r="F21" s="583">
        <v>1</v>
      </c>
      <c r="G21" s="589">
        <f t="shared" si="0"/>
        <v>5310</v>
      </c>
      <c r="H21" s="633"/>
      <c r="I21" s="553"/>
      <c r="J21" s="605">
        <f t="shared" si="2"/>
        <v>5310</v>
      </c>
      <c r="K21" s="590">
        <f t="shared" si="3"/>
        <v>1</v>
      </c>
      <c r="L21" s="578"/>
    </row>
    <row r="22" spans="1:12" s="508" customFormat="1" ht="90.75" customHeight="1" x14ac:dyDescent="0.45">
      <c r="A22" s="552" t="s">
        <v>237</v>
      </c>
      <c r="B22" s="552" t="s">
        <v>237</v>
      </c>
      <c r="C22" s="553" t="s">
        <v>117</v>
      </c>
      <c r="D22" s="577" t="s">
        <v>323</v>
      </c>
      <c r="E22" s="555">
        <v>42677.96</v>
      </c>
      <c r="F22" s="583">
        <v>3</v>
      </c>
      <c r="G22" s="589">
        <f t="shared" si="0"/>
        <v>14225.986666666666</v>
      </c>
      <c r="H22" s="553"/>
      <c r="I22" s="553"/>
      <c r="J22" s="605">
        <f t="shared" si="2"/>
        <v>42677.96</v>
      </c>
      <c r="K22" s="590">
        <f t="shared" si="3"/>
        <v>3</v>
      </c>
      <c r="L22" s="578"/>
    </row>
    <row r="23" spans="1:12" s="508" customFormat="1" ht="87" customHeight="1" x14ac:dyDescent="0.45">
      <c r="A23" s="552">
        <v>43748</v>
      </c>
      <c r="B23" s="552">
        <v>43748</v>
      </c>
      <c r="C23" s="583" t="s">
        <v>81</v>
      </c>
      <c r="D23" s="599" t="s">
        <v>322</v>
      </c>
      <c r="E23" s="589">
        <v>407</v>
      </c>
      <c r="F23" s="583">
        <v>24</v>
      </c>
      <c r="G23" s="589">
        <f t="shared" si="0"/>
        <v>16.958333333333332</v>
      </c>
      <c r="H23" s="583"/>
      <c r="I23" s="583"/>
      <c r="J23" s="605">
        <f t="shared" si="2"/>
        <v>407</v>
      </c>
      <c r="K23" s="590">
        <f t="shared" si="3"/>
        <v>24</v>
      </c>
      <c r="L23" s="578"/>
    </row>
    <row r="24" spans="1:12" s="508" customFormat="1" ht="93.75" customHeight="1" x14ac:dyDescent="0.45">
      <c r="A24" s="552">
        <v>43748</v>
      </c>
      <c r="B24" s="552" t="s">
        <v>78</v>
      </c>
      <c r="C24" s="583" t="s">
        <v>89</v>
      </c>
      <c r="D24" s="599" t="s">
        <v>3</v>
      </c>
      <c r="E24" s="589">
        <v>840</v>
      </c>
      <c r="F24" s="583">
        <v>50</v>
      </c>
      <c r="G24" s="589">
        <f t="shared" si="0"/>
        <v>16.8</v>
      </c>
      <c r="H24" s="583"/>
      <c r="I24" s="583">
        <v>10</v>
      </c>
      <c r="J24" s="605">
        <f t="shared" si="2"/>
        <v>672</v>
      </c>
      <c r="K24" s="590">
        <f t="shared" si="3"/>
        <v>40</v>
      </c>
      <c r="L24" s="578"/>
    </row>
    <row r="25" spans="1:12" s="508" customFormat="1" ht="100.5" customHeight="1" x14ac:dyDescent="0.45">
      <c r="A25" s="552" t="s">
        <v>237</v>
      </c>
      <c r="B25" s="552" t="s">
        <v>237</v>
      </c>
      <c r="C25" s="553" t="s">
        <v>292</v>
      </c>
      <c r="D25" s="577" t="s">
        <v>435</v>
      </c>
      <c r="E25" s="555">
        <v>2346</v>
      </c>
      <c r="F25" s="583">
        <v>10</v>
      </c>
      <c r="G25" s="589">
        <f t="shared" si="0"/>
        <v>234.6</v>
      </c>
      <c r="H25" s="583"/>
      <c r="I25" s="553">
        <v>6</v>
      </c>
      <c r="J25" s="605">
        <f t="shared" si="2"/>
        <v>938.4</v>
      </c>
      <c r="K25" s="590">
        <f t="shared" si="3"/>
        <v>4</v>
      </c>
      <c r="L25" s="578"/>
    </row>
    <row r="26" spans="1:12" s="508" customFormat="1" ht="80.099999999999994" customHeight="1" x14ac:dyDescent="0.45">
      <c r="A26" s="552">
        <v>43748</v>
      </c>
      <c r="B26" s="552" t="s">
        <v>78</v>
      </c>
      <c r="C26" s="553" t="s">
        <v>93</v>
      </c>
      <c r="D26" s="577" t="s">
        <v>316</v>
      </c>
      <c r="E26" s="555">
        <v>117.056</v>
      </c>
      <c r="F26" s="583">
        <v>19</v>
      </c>
      <c r="G26" s="589">
        <f t="shared" si="0"/>
        <v>6.1608421052631579</v>
      </c>
      <c r="H26" s="583"/>
      <c r="I26" s="553">
        <v>6</v>
      </c>
      <c r="J26" s="605">
        <f t="shared" si="2"/>
        <v>80.090947368421055</v>
      </c>
      <c r="K26" s="590">
        <f t="shared" si="3"/>
        <v>13</v>
      </c>
      <c r="L26" s="578"/>
    </row>
    <row r="27" spans="1:12" s="508" customFormat="1" ht="80.099999999999994" customHeight="1" x14ac:dyDescent="0.45">
      <c r="A27" s="552" t="s">
        <v>237</v>
      </c>
      <c r="B27" s="552" t="s">
        <v>237</v>
      </c>
      <c r="C27" s="553" t="s">
        <v>96</v>
      </c>
      <c r="D27" s="597" t="s">
        <v>315</v>
      </c>
      <c r="E27" s="555">
        <v>2360</v>
      </c>
      <c r="F27" s="583">
        <v>80</v>
      </c>
      <c r="G27" s="589">
        <f t="shared" si="0"/>
        <v>29.5</v>
      </c>
      <c r="H27" s="583"/>
      <c r="I27" s="553">
        <v>30</v>
      </c>
      <c r="J27" s="605">
        <f t="shared" si="2"/>
        <v>1475</v>
      </c>
      <c r="K27" s="590">
        <f t="shared" si="3"/>
        <v>50</v>
      </c>
      <c r="L27" s="578"/>
    </row>
    <row r="28" spans="1:12" s="508" customFormat="1" ht="80.099999999999994" customHeight="1" x14ac:dyDescent="0.45">
      <c r="A28" s="552" t="s">
        <v>237</v>
      </c>
      <c r="B28" s="552" t="s">
        <v>237</v>
      </c>
      <c r="C28" s="583" t="s">
        <v>118</v>
      </c>
      <c r="D28" s="600" t="s">
        <v>221</v>
      </c>
      <c r="E28" s="589">
        <v>468.46</v>
      </c>
      <c r="F28" s="583">
        <v>4</v>
      </c>
      <c r="G28" s="589">
        <f t="shared" si="0"/>
        <v>117.11499999999999</v>
      </c>
      <c r="H28" s="583"/>
      <c r="I28" s="583"/>
      <c r="J28" s="605">
        <f t="shared" si="2"/>
        <v>468.46</v>
      </c>
      <c r="K28" s="590">
        <f t="shared" si="3"/>
        <v>4</v>
      </c>
      <c r="L28" s="578"/>
    </row>
    <row r="29" spans="1:12" s="667" customFormat="1" ht="80.099999999999994" customHeight="1" x14ac:dyDescent="0.5">
      <c r="A29" s="672" t="s">
        <v>437</v>
      </c>
      <c r="B29" s="672" t="s">
        <v>437</v>
      </c>
      <c r="C29" s="553" t="s">
        <v>98</v>
      </c>
      <c r="D29" s="577" t="s">
        <v>313</v>
      </c>
      <c r="E29" s="555">
        <v>743.04</v>
      </c>
      <c r="F29" s="553">
        <v>61</v>
      </c>
      <c r="G29" s="555">
        <v>15.81</v>
      </c>
      <c r="H29" s="553"/>
      <c r="I29" s="553">
        <v>4</v>
      </c>
      <c r="J29" s="605">
        <f>G29*K29</f>
        <v>901.17000000000007</v>
      </c>
      <c r="K29" s="590">
        <f t="shared" si="3"/>
        <v>57</v>
      </c>
      <c r="L29" s="666"/>
    </row>
    <row r="30" spans="1:12" s="508" customFormat="1" ht="80.099999999999994" customHeight="1" x14ac:dyDescent="0.45">
      <c r="A30" s="552">
        <v>43748</v>
      </c>
      <c r="B30" s="552">
        <v>43748</v>
      </c>
      <c r="C30" s="553" t="s">
        <v>99</v>
      </c>
      <c r="D30" s="577" t="s">
        <v>312</v>
      </c>
      <c r="E30" s="555">
        <f>79*K30</f>
        <v>1580</v>
      </c>
      <c r="F30" s="583">
        <v>28</v>
      </c>
      <c r="G30" s="589">
        <f t="shared" si="0"/>
        <v>56.428571428571431</v>
      </c>
      <c r="H30" s="583"/>
      <c r="I30" s="553">
        <v>8</v>
      </c>
      <c r="J30" s="605">
        <f t="shared" si="2"/>
        <v>1128.5714285714287</v>
      </c>
      <c r="K30" s="590">
        <f t="shared" si="3"/>
        <v>20</v>
      </c>
      <c r="L30" s="578"/>
    </row>
    <row r="31" spans="1:12" s="508" customFormat="1" ht="80.099999999999994" customHeight="1" x14ac:dyDescent="0.45">
      <c r="A31" s="552">
        <v>43748</v>
      </c>
      <c r="B31" s="552">
        <v>43748</v>
      </c>
      <c r="C31" s="553" t="s">
        <v>101</v>
      </c>
      <c r="D31" s="577" t="s">
        <v>310</v>
      </c>
      <c r="E31" s="555">
        <v>262.67</v>
      </c>
      <c r="F31" s="583">
        <v>11</v>
      </c>
      <c r="G31" s="589">
        <f t="shared" si="0"/>
        <v>23.879090909090909</v>
      </c>
      <c r="H31" s="583"/>
      <c r="I31" s="553"/>
      <c r="J31" s="605">
        <f t="shared" si="2"/>
        <v>262.67</v>
      </c>
      <c r="K31" s="590">
        <f t="shared" si="3"/>
        <v>11</v>
      </c>
      <c r="L31" s="578"/>
    </row>
    <row r="32" spans="1:12" s="508" customFormat="1" ht="90.75" customHeight="1" x14ac:dyDescent="0.45">
      <c r="A32" s="552" t="s">
        <v>237</v>
      </c>
      <c r="B32" s="552" t="s">
        <v>237</v>
      </c>
      <c r="C32" s="553" t="s">
        <v>101</v>
      </c>
      <c r="D32" s="577" t="s">
        <v>232</v>
      </c>
      <c r="E32" s="555">
        <v>13133.4</v>
      </c>
      <c r="F32" s="583">
        <v>50</v>
      </c>
      <c r="G32" s="589">
        <f t="shared" si="0"/>
        <v>262.66800000000001</v>
      </c>
      <c r="H32" s="583"/>
      <c r="I32" s="553">
        <v>5</v>
      </c>
      <c r="J32" s="605">
        <f t="shared" si="2"/>
        <v>11820.06</v>
      </c>
      <c r="K32" s="590">
        <f t="shared" si="3"/>
        <v>45</v>
      </c>
      <c r="L32" s="578"/>
    </row>
    <row r="33" spans="1:12" s="508" customFormat="1" ht="90.75" customHeight="1" x14ac:dyDescent="0.45">
      <c r="A33" s="552" t="s">
        <v>78</v>
      </c>
      <c r="B33" s="552" t="s">
        <v>78</v>
      </c>
      <c r="C33" s="553" t="s">
        <v>101</v>
      </c>
      <c r="D33" s="577" t="s">
        <v>234</v>
      </c>
      <c r="E33" s="555">
        <v>179.08</v>
      </c>
      <c r="F33" s="583">
        <v>11</v>
      </c>
      <c r="G33" s="589">
        <f t="shared" si="0"/>
        <v>16.28</v>
      </c>
      <c r="H33" s="583"/>
      <c r="I33" s="553"/>
      <c r="J33" s="605">
        <f t="shared" si="2"/>
        <v>179.08</v>
      </c>
      <c r="K33" s="590">
        <f t="shared" si="3"/>
        <v>11</v>
      </c>
      <c r="L33" s="578"/>
    </row>
    <row r="34" spans="1:12" s="508" customFormat="1" ht="61.5" customHeight="1" x14ac:dyDescent="0.45">
      <c r="A34" s="552" t="s">
        <v>237</v>
      </c>
      <c r="B34" s="552" t="s">
        <v>237</v>
      </c>
      <c r="C34" s="553" t="s">
        <v>128</v>
      </c>
      <c r="D34" s="598" t="s">
        <v>283</v>
      </c>
      <c r="E34" s="555">
        <v>1062</v>
      </c>
      <c r="F34" s="583">
        <v>15</v>
      </c>
      <c r="G34" s="589">
        <f t="shared" si="0"/>
        <v>70.8</v>
      </c>
      <c r="H34" s="553"/>
      <c r="I34" s="553">
        <v>7</v>
      </c>
      <c r="J34" s="605">
        <f t="shared" si="2"/>
        <v>566.4</v>
      </c>
      <c r="K34" s="590">
        <f t="shared" si="3"/>
        <v>8</v>
      </c>
      <c r="L34" s="578"/>
    </row>
    <row r="35" spans="1:12" s="508" customFormat="1" ht="72" customHeight="1" x14ac:dyDescent="0.45">
      <c r="A35" s="552" t="s">
        <v>346</v>
      </c>
      <c r="B35" s="552">
        <v>44412</v>
      </c>
      <c r="C35" s="553" t="s">
        <v>344</v>
      </c>
      <c r="D35" s="592" t="s">
        <v>345</v>
      </c>
      <c r="E35" s="565">
        <v>27294</v>
      </c>
      <c r="F35" s="583">
        <v>75</v>
      </c>
      <c r="G35" s="589">
        <f t="shared" si="0"/>
        <v>363.92</v>
      </c>
      <c r="H35" s="593"/>
      <c r="I35" s="553">
        <v>15</v>
      </c>
      <c r="J35" s="605">
        <f t="shared" si="2"/>
        <v>21835.200000000001</v>
      </c>
      <c r="K35" s="590">
        <f t="shared" si="3"/>
        <v>60</v>
      </c>
      <c r="L35" s="578"/>
    </row>
    <row r="36" spans="1:12" s="508" customFormat="1" ht="60" customHeight="1" x14ac:dyDescent="0.45">
      <c r="A36" s="552">
        <v>43748</v>
      </c>
      <c r="B36" s="552">
        <v>43748</v>
      </c>
      <c r="C36" s="553" t="s">
        <v>151</v>
      </c>
      <c r="D36" s="592" t="s">
        <v>217</v>
      </c>
      <c r="E36" s="565">
        <v>206.5</v>
      </c>
      <c r="F36" s="583">
        <v>5</v>
      </c>
      <c r="G36" s="589">
        <f t="shared" si="0"/>
        <v>41.3</v>
      </c>
      <c r="H36" s="633"/>
      <c r="I36" s="553">
        <v>3</v>
      </c>
      <c r="J36" s="605">
        <f t="shared" si="2"/>
        <v>82.6</v>
      </c>
      <c r="K36" s="590">
        <f t="shared" si="3"/>
        <v>2</v>
      </c>
      <c r="L36" s="578"/>
    </row>
    <row r="37" spans="1:12" s="508" customFormat="1" ht="71.25" customHeight="1" x14ac:dyDescent="0.45">
      <c r="A37" s="552">
        <v>43748</v>
      </c>
      <c r="B37" s="552">
        <v>43748</v>
      </c>
      <c r="C37" s="553" t="s">
        <v>111</v>
      </c>
      <c r="D37" s="597" t="s">
        <v>223</v>
      </c>
      <c r="E37" s="555">
        <f>30*13</f>
        <v>390</v>
      </c>
      <c r="F37" s="583">
        <v>13</v>
      </c>
      <c r="G37" s="589">
        <f t="shared" si="0"/>
        <v>30</v>
      </c>
      <c r="H37" s="553"/>
      <c r="I37" s="553">
        <v>6</v>
      </c>
      <c r="J37" s="605">
        <f t="shared" si="2"/>
        <v>210</v>
      </c>
      <c r="K37" s="590">
        <f t="shared" si="3"/>
        <v>7</v>
      </c>
      <c r="L37" s="578"/>
    </row>
    <row r="38" spans="1:12" s="508" customFormat="1" ht="80.099999999999994" customHeight="1" x14ac:dyDescent="0.45">
      <c r="A38" s="552" t="s">
        <v>237</v>
      </c>
      <c r="B38" s="552" t="s">
        <v>237</v>
      </c>
      <c r="C38" s="553" t="s">
        <v>124</v>
      </c>
      <c r="D38" s="597" t="s">
        <v>213</v>
      </c>
      <c r="E38" s="555">
        <v>9188.42</v>
      </c>
      <c r="F38" s="583">
        <v>35</v>
      </c>
      <c r="G38" s="589">
        <f t="shared" si="0"/>
        <v>262.52628571428573</v>
      </c>
      <c r="H38" s="553"/>
      <c r="I38" s="553">
        <v>11</v>
      </c>
      <c r="J38" s="605">
        <f t="shared" si="2"/>
        <v>6300.6308571428581</v>
      </c>
      <c r="K38" s="590">
        <f t="shared" si="3"/>
        <v>24</v>
      </c>
      <c r="L38" s="578"/>
    </row>
    <row r="39" spans="1:12" s="508" customFormat="1" ht="89.25" customHeight="1" x14ac:dyDescent="0.45">
      <c r="A39" s="552" t="s">
        <v>237</v>
      </c>
      <c r="B39" s="552" t="s">
        <v>237</v>
      </c>
      <c r="C39" s="553" t="s">
        <v>281</v>
      </c>
      <c r="D39" s="554" t="s">
        <v>282</v>
      </c>
      <c r="E39" s="555">
        <v>9188.42</v>
      </c>
      <c r="F39" s="583">
        <v>35</v>
      </c>
      <c r="G39" s="589">
        <f t="shared" si="0"/>
        <v>262.52628571428573</v>
      </c>
      <c r="H39" s="553"/>
      <c r="I39" s="553">
        <v>25</v>
      </c>
      <c r="J39" s="605">
        <f t="shared" si="2"/>
        <v>2625.2628571428572</v>
      </c>
      <c r="K39" s="590">
        <f t="shared" si="3"/>
        <v>10</v>
      </c>
      <c r="L39" s="578"/>
    </row>
    <row r="40" spans="1:12" s="508" customFormat="1" ht="80.099999999999994" customHeight="1" x14ac:dyDescent="0.45">
      <c r="A40" s="552" t="s">
        <v>237</v>
      </c>
      <c r="B40" s="552" t="s">
        <v>237</v>
      </c>
      <c r="C40" s="553" t="s">
        <v>125</v>
      </c>
      <c r="D40" s="597" t="s">
        <v>214</v>
      </c>
      <c r="E40" s="555">
        <v>13126.32</v>
      </c>
      <c r="F40" s="583">
        <v>50</v>
      </c>
      <c r="G40" s="589">
        <f t="shared" si="0"/>
        <v>262.52639999999997</v>
      </c>
      <c r="H40" s="553"/>
      <c r="I40" s="553">
        <v>40</v>
      </c>
      <c r="J40" s="605">
        <f t="shared" si="2"/>
        <v>2625.2639999999997</v>
      </c>
      <c r="K40" s="590">
        <f t="shared" si="3"/>
        <v>10</v>
      </c>
      <c r="L40" s="578"/>
    </row>
    <row r="41" spans="1:12" s="508" customFormat="1" ht="59.25" customHeight="1" x14ac:dyDescent="0.45">
      <c r="A41" s="552" t="s">
        <v>237</v>
      </c>
      <c r="B41" s="552" t="s">
        <v>237</v>
      </c>
      <c r="C41" s="553" t="s">
        <v>126</v>
      </c>
      <c r="D41" s="598" t="s">
        <v>215</v>
      </c>
      <c r="E41" s="555">
        <v>13126.32</v>
      </c>
      <c r="F41" s="583">
        <v>50</v>
      </c>
      <c r="G41" s="589">
        <f t="shared" si="0"/>
        <v>262.52639999999997</v>
      </c>
      <c r="H41" s="553"/>
      <c r="I41" s="553">
        <v>40</v>
      </c>
      <c r="J41" s="605">
        <f t="shared" si="2"/>
        <v>2625.2639999999997</v>
      </c>
      <c r="K41" s="590">
        <f t="shared" si="3"/>
        <v>10</v>
      </c>
      <c r="L41" s="578"/>
    </row>
    <row r="42" spans="1:12" s="508" customFormat="1" ht="74.25" customHeight="1" x14ac:dyDescent="0.45">
      <c r="A42" s="552" t="s">
        <v>237</v>
      </c>
      <c r="B42" s="552" t="s">
        <v>237</v>
      </c>
      <c r="C42" s="553" t="s">
        <v>127</v>
      </c>
      <c r="D42" s="598" t="s">
        <v>216</v>
      </c>
      <c r="E42" s="555">
        <v>13126.32</v>
      </c>
      <c r="F42" s="583">
        <v>50</v>
      </c>
      <c r="G42" s="589">
        <f t="shared" si="0"/>
        <v>262.52639999999997</v>
      </c>
      <c r="H42" s="553"/>
      <c r="I42" s="553">
        <v>45</v>
      </c>
      <c r="J42" s="605">
        <f t="shared" si="2"/>
        <v>1312.6319999999998</v>
      </c>
      <c r="K42" s="590">
        <f t="shared" si="3"/>
        <v>5</v>
      </c>
      <c r="L42" s="578"/>
    </row>
    <row r="43" spans="1:12" s="508" customFormat="1" ht="82.5" customHeight="1" x14ac:dyDescent="0.45">
      <c r="A43" s="552">
        <v>44114</v>
      </c>
      <c r="B43" s="552">
        <v>43748</v>
      </c>
      <c r="C43" s="583" t="s">
        <v>86</v>
      </c>
      <c r="D43" s="600" t="s">
        <v>307</v>
      </c>
      <c r="E43" s="589">
        <f>35*K43</f>
        <v>12600</v>
      </c>
      <c r="F43" s="583">
        <v>486</v>
      </c>
      <c r="G43" s="589">
        <f t="shared" si="0"/>
        <v>25.925925925925927</v>
      </c>
      <c r="H43" s="583"/>
      <c r="I43" s="583">
        <v>126</v>
      </c>
      <c r="J43" s="605">
        <f t="shared" si="2"/>
        <v>9333.3333333333339</v>
      </c>
      <c r="K43" s="590">
        <f t="shared" si="3"/>
        <v>360</v>
      </c>
      <c r="L43" s="578"/>
    </row>
    <row r="44" spans="1:12" s="508" customFormat="1" ht="81" customHeight="1" x14ac:dyDescent="0.45">
      <c r="A44" s="552" t="s">
        <v>237</v>
      </c>
      <c r="B44" s="552" t="s">
        <v>237</v>
      </c>
      <c r="C44" s="583" t="s">
        <v>86</v>
      </c>
      <c r="D44" s="599" t="s">
        <v>306</v>
      </c>
      <c r="E44" s="589">
        <v>930</v>
      </c>
      <c r="F44" s="583">
        <v>204</v>
      </c>
      <c r="G44" s="589">
        <f t="shared" si="0"/>
        <v>4.5588235294117645</v>
      </c>
      <c r="H44" s="583"/>
      <c r="I44" s="583"/>
      <c r="J44" s="605">
        <f t="shared" si="2"/>
        <v>930</v>
      </c>
      <c r="K44" s="590">
        <f t="shared" si="3"/>
        <v>204</v>
      </c>
      <c r="L44" s="578"/>
    </row>
    <row r="45" spans="1:12" s="508" customFormat="1" ht="86.25" customHeight="1" x14ac:dyDescent="0.45">
      <c r="A45" s="552" t="s">
        <v>438</v>
      </c>
      <c r="B45" s="552" t="s">
        <v>438</v>
      </c>
      <c r="C45" s="583" t="s">
        <v>86</v>
      </c>
      <c r="D45" s="600" t="s">
        <v>305</v>
      </c>
      <c r="E45" s="589">
        <v>741</v>
      </c>
      <c r="F45" s="583">
        <v>145</v>
      </c>
      <c r="G45" s="589">
        <f t="shared" si="0"/>
        <v>5.1103448275862071</v>
      </c>
      <c r="H45" s="583"/>
      <c r="I45" s="583"/>
      <c r="J45" s="605">
        <f t="shared" si="2"/>
        <v>741</v>
      </c>
      <c r="K45" s="590">
        <f t="shared" si="3"/>
        <v>145</v>
      </c>
      <c r="L45" s="578"/>
    </row>
    <row r="46" spans="1:12" s="508" customFormat="1" ht="88.5" customHeight="1" x14ac:dyDescent="0.45">
      <c r="A46" s="552" t="s">
        <v>237</v>
      </c>
      <c r="B46" s="552" t="s">
        <v>237</v>
      </c>
      <c r="C46" s="553" t="s">
        <v>270</v>
      </c>
      <c r="D46" s="597" t="s">
        <v>271</v>
      </c>
      <c r="E46" s="555">
        <v>790.6</v>
      </c>
      <c r="F46" s="583">
        <v>200</v>
      </c>
      <c r="G46" s="589">
        <f t="shared" si="0"/>
        <v>3.9530000000000003</v>
      </c>
      <c r="H46" s="553"/>
      <c r="I46" s="553"/>
      <c r="J46" s="605">
        <f t="shared" si="2"/>
        <v>790.6</v>
      </c>
      <c r="K46" s="590">
        <f t="shared" si="3"/>
        <v>200</v>
      </c>
      <c r="L46" s="578"/>
    </row>
    <row r="47" spans="1:12" s="508" customFormat="1" ht="88.5" customHeight="1" x14ac:dyDescent="0.45">
      <c r="A47" s="552" t="s">
        <v>237</v>
      </c>
      <c r="B47" s="552" t="s">
        <v>237</v>
      </c>
      <c r="C47" s="553" t="s">
        <v>272</v>
      </c>
      <c r="D47" s="597" t="s">
        <v>273</v>
      </c>
      <c r="E47" s="555">
        <v>920.4</v>
      </c>
      <c r="F47" s="583">
        <v>200</v>
      </c>
      <c r="G47" s="589">
        <f t="shared" si="0"/>
        <v>4.6020000000000003</v>
      </c>
      <c r="H47" s="553"/>
      <c r="I47" s="553"/>
      <c r="J47" s="605">
        <f t="shared" si="2"/>
        <v>920.40000000000009</v>
      </c>
      <c r="K47" s="590">
        <f t="shared" si="3"/>
        <v>200</v>
      </c>
      <c r="L47" s="578"/>
    </row>
    <row r="48" spans="1:12" s="508" customFormat="1" ht="88.5" customHeight="1" x14ac:dyDescent="0.45">
      <c r="A48" s="552" t="s">
        <v>237</v>
      </c>
      <c r="B48" s="552" t="s">
        <v>237</v>
      </c>
      <c r="C48" s="553" t="s">
        <v>110</v>
      </c>
      <c r="D48" s="597" t="s">
        <v>224</v>
      </c>
      <c r="E48" s="555">
        <v>930</v>
      </c>
      <c r="F48" s="583">
        <v>214</v>
      </c>
      <c r="G48" s="589">
        <f t="shared" si="0"/>
        <v>4.3457943925233646</v>
      </c>
      <c r="H48" s="553"/>
      <c r="I48" s="553"/>
      <c r="J48" s="605">
        <f t="shared" si="2"/>
        <v>930</v>
      </c>
      <c r="K48" s="590">
        <f t="shared" si="3"/>
        <v>214</v>
      </c>
      <c r="L48" s="578"/>
    </row>
    <row r="49" spans="1:19" s="508" customFormat="1" ht="90.75" customHeight="1" x14ac:dyDescent="0.45">
      <c r="A49" s="552" t="s">
        <v>439</v>
      </c>
      <c r="B49" s="552">
        <v>43748</v>
      </c>
      <c r="C49" s="583" t="s">
        <v>86</v>
      </c>
      <c r="D49" s="599" t="s">
        <v>222</v>
      </c>
      <c r="E49" s="589">
        <f>12*300</f>
        <v>3600</v>
      </c>
      <c r="F49" s="583">
        <v>300</v>
      </c>
      <c r="G49" s="589">
        <f t="shared" si="0"/>
        <v>12</v>
      </c>
      <c r="H49" s="583"/>
      <c r="I49" s="583">
        <v>60</v>
      </c>
      <c r="J49" s="605">
        <f t="shared" si="2"/>
        <v>2880</v>
      </c>
      <c r="K49" s="590">
        <f t="shared" si="3"/>
        <v>240</v>
      </c>
      <c r="L49" s="578"/>
    </row>
    <row r="50" spans="1:19" s="508" customFormat="1" ht="133.5" customHeight="1" x14ac:dyDescent="0.45">
      <c r="A50" s="552" t="s">
        <v>237</v>
      </c>
      <c r="B50" s="552" t="s">
        <v>237</v>
      </c>
      <c r="C50" s="583" t="s">
        <v>110</v>
      </c>
      <c r="D50" s="599" t="s">
        <v>220</v>
      </c>
      <c r="E50" s="589">
        <f>2*200</f>
        <v>400</v>
      </c>
      <c r="F50" s="583">
        <v>200</v>
      </c>
      <c r="G50" s="589">
        <f t="shared" si="0"/>
        <v>2</v>
      </c>
      <c r="H50" s="583"/>
      <c r="I50" s="583"/>
      <c r="J50" s="605">
        <f t="shared" si="2"/>
        <v>400</v>
      </c>
      <c r="K50" s="590">
        <f t="shared" si="3"/>
        <v>200</v>
      </c>
      <c r="L50" s="578"/>
    </row>
    <row r="51" spans="1:19" s="508" customFormat="1" ht="87.75" customHeight="1" x14ac:dyDescent="0.45">
      <c r="A51" s="552" t="s">
        <v>438</v>
      </c>
      <c r="B51" s="552">
        <v>44114</v>
      </c>
      <c r="C51" s="553" t="s">
        <v>107</v>
      </c>
      <c r="D51" s="577" t="s">
        <v>230</v>
      </c>
      <c r="E51" s="555">
        <v>70.33</v>
      </c>
      <c r="F51" s="583">
        <v>3</v>
      </c>
      <c r="G51" s="589">
        <f t="shared" si="0"/>
        <v>23.443333333333332</v>
      </c>
      <c r="H51" s="553"/>
      <c r="I51" s="553"/>
      <c r="J51" s="605">
        <f t="shared" si="2"/>
        <v>70.33</v>
      </c>
      <c r="K51" s="590">
        <f t="shared" si="3"/>
        <v>3</v>
      </c>
      <c r="L51" s="578"/>
    </row>
    <row r="52" spans="1:19" s="508" customFormat="1" ht="90" customHeight="1" x14ac:dyDescent="0.45">
      <c r="A52" s="552" t="s">
        <v>438</v>
      </c>
      <c r="B52" s="552" t="s">
        <v>438</v>
      </c>
      <c r="C52" s="583" t="s">
        <v>120</v>
      </c>
      <c r="D52" s="600" t="s">
        <v>218</v>
      </c>
      <c r="E52" s="589">
        <v>60</v>
      </c>
      <c r="F52" s="583">
        <v>3</v>
      </c>
      <c r="G52" s="589">
        <f t="shared" si="0"/>
        <v>20</v>
      </c>
      <c r="H52" s="583"/>
      <c r="I52" s="583"/>
      <c r="J52" s="605">
        <f t="shared" si="2"/>
        <v>60</v>
      </c>
      <c r="K52" s="590">
        <f t="shared" si="3"/>
        <v>3</v>
      </c>
      <c r="L52" s="578"/>
    </row>
    <row r="53" spans="1:19" s="508" customFormat="1" ht="90" customHeight="1" x14ac:dyDescent="0.45">
      <c r="A53" s="552" t="s">
        <v>237</v>
      </c>
      <c r="B53" s="552" t="s">
        <v>237</v>
      </c>
      <c r="C53" s="553" t="s">
        <v>154</v>
      </c>
      <c r="D53" s="564" t="s">
        <v>133</v>
      </c>
      <c r="E53" s="565">
        <v>6000</v>
      </c>
      <c r="F53" s="583">
        <v>5</v>
      </c>
      <c r="G53" s="589">
        <f t="shared" si="0"/>
        <v>1200</v>
      </c>
      <c r="H53" s="566"/>
      <c r="I53" s="553"/>
      <c r="J53" s="605">
        <f t="shared" si="2"/>
        <v>6000</v>
      </c>
      <c r="K53" s="590">
        <f t="shared" si="3"/>
        <v>5</v>
      </c>
      <c r="L53" s="578"/>
    </row>
    <row r="54" spans="1:19" s="508" customFormat="1" ht="105" customHeight="1" x14ac:dyDescent="0.45">
      <c r="A54" s="552" t="s">
        <v>237</v>
      </c>
      <c r="B54" s="552" t="s">
        <v>237</v>
      </c>
      <c r="C54" s="553" t="s">
        <v>161</v>
      </c>
      <c r="D54" s="564" t="s">
        <v>140</v>
      </c>
      <c r="E54" s="565">
        <v>3416.1</v>
      </c>
      <c r="F54" s="583">
        <v>2</v>
      </c>
      <c r="G54" s="589">
        <f t="shared" si="0"/>
        <v>1708.05</v>
      </c>
      <c r="H54" s="566"/>
      <c r="I54" s="553"/>
      <c r="J54" s="605">
        <f t="shared" si="2"/>
        <v>3416.1</v>
      </c>
      <c r="K54" s="590">
        <f t="shared" si="3"/>
        <v>2</v>
      </c>
      <c r="L54" s="578"/>
    </row>
    <row r="55" spans="1:19" s="508" customFormat="1" ht="72" customHeight="1" x14ac:dyDescent="0.45">
      <c r="A55" s="552" t="s">
        <v>237</v>
      </c>
      <c r="B55" s="552" t="s">
        <v>237</v>
      </c>
      <c r="C55" s="553" t="s">
        <v>156</v>
      </c>
      <c r="D55" s="564" t="s">
        <v>135</v>
      </c>
      <c r="E55" s="565">
        <v>3658</v>
      </c>
      <c r="F55" s="583">
        <v>5</v>
      </c>
      <c r="G55" s="589">
        <f t="shared" si="0"/>
        <v>731.6</v>
      </c>
      <c r="H55" s="566"/>
      <c r="I55" s="553"/>
      <c r="J55" s="605">
        <f t="shared" si="2"/>
        <v>3658</v>
      </c>
      <c r="K55" s="590">
        <f t="shared" si="3"/>
        <v>5</v>
      </c>
      <c r="L55" s="578"/>
      <c r="S55" s="508" t="s">
        <v>204</v>
      </c>
    </row>
    <row r="56" spans="1:19" s="508" customFormat="1" ht="67.5" customHeight="1" x14ac:dyDescent="0.45">
      <c r="A56" s="552" t="s">
        <v>237</v>
      </c>
      <c r="B56" s="552" t="s">
        <v>237</v>
      </c>
      <c r="C56" s="553" t="s">
        <v>244</v>
      </c>
      <c r="D56" s="592" t="s">
        <v>245</v>
      </c>
      <c r="E56" s="565">
        <v>28792</v>
      </c>
      <c r="F56" s="583">
        <v>4</v>
      </c>
      <c r="G56" s="565">
        <v>7198</v>
      </c>
      <c r="H56" s="553"/>
      <c r="I56" s="590">
        <v>1</v>
      </c>
      <c r="J56" s="605">
        <f t="shared" si="2"/>
        <v>21594</v>
      </c>
      <c r="K56" s="590">
        <f t="shared" si="3"/>
        <v>3</v>
      </c>
      <c r="L56" s="578"/>
    </row>
    <row r="57" spans="1:19" s="508" customFormat="1" ht="76.5" customHeight="1" x14ac:dyDescent="0.45">
      <c r="A57" s="552" t="s">
        <v>237</v>
      </c>
      <c r="B57" s="552" t="s">
        <v>237</v>
      </c>
      <c r="C57" s="553" t="s">
        <v>169</v>
      </c>
      <c r="D57" s="564" t="s">
        <v>148</v>
      </c>
      <c r="E57" s="565">
        <v>6844</v>
      </c>
      <c r="F57" s="583">
        <v>4</v>
      </c>
      <c r="G57" s="589">
        <f>E57/F57</f>
        <v>1711</v>
      </c>
      <c r="H57" s="633"/>
      <c r="I57" s="553">
        <v>2</v>
      </c>
      <c r="J57" s="605">
        <f t="shared" si="2"/>
        <v>3422</v>
      </c>
      <c r="K57" s="590">
        <f t="shared" si="3"/>
        <v>2</v>
      </c>
      <c r="L57" s="578"/>
    </row>
    <row r="58" spans="1:19" s="508" customFormat="1" ht="100.5" customHeight="1" x14ac:dyDescent="0.45">
      <c r="A58" s="552" t="s">
        <v>78</v>
      </c>
      <c r="B58" s="552" t="s">
        <v>78</v>
      </c>
      <c r="C58" s="553" t="s">
        <v>94</v>
      </c>
      <c r="D58" s="597" t="s">
        <v>304</v>
      </c>
      <c r="E58" s="555">
        <v>1445</v>
      </c>
      <c r="F58" s="583">
        <v>18</v>
      </c>
      <c r="G58" s="589">
        <f>E58/F58</f>
        <v>80.277777777777771</v>
      </c>
      <c r="H58" s="583"/>
      <c r="I58" s="553">
        <v>1</v>
      </c>
      <c r="J58" s="605">
        <f t="shared" si="2"/>
        <v>1364.7222222222222</v>
      </c>
      <c r="K58" s="590">
        <f t="shared" si="3"/>
        <v>17</v>
      </c>
      <c r="L58" s="578"/>
    </row>
    <row r="59" spans="1:19" s="508" customFormat="1" ht="100.5" customHeight="1" x14ac:dyDescent="0.45">
      <c r="A59" s="552">
        <v>44264</v>
      </c>
      <c r="B59" s="552">
        <v>44264</v>
      </c>
      <c r="C59" s="553" t="s">
        <v>362</v>
      </c>
      <c r="D59" s="597" t="s">
        <v>353</v>
      </c>
      <c r="E59" s="555">
        <v>53690</v>
      </c>
      <c r="F59" s="583">
        <v>7</v>
      </c>
      <c r="G59" s="555">
        <f>E59/F59</f>
        <v>7670</v>
      </c>
      <c r="H59" s="583"/>
      <c r="I59" s="553">
        <v>2</v>
      </c>
      <c r="J59" s="555">
        <v>38350</v>
      </c>
      <c r="K59" s="590">
        <v>5</v>
      </c>
      <c r="L59" s="578"/>
    </row>
    <row r="60" spans="1:19" s="508" customFormat="1" ht="100.5" customHeight="1" x14ac:dyDescent="0.45">
      <c r="A60" s="552" t="s">
        <v>369</v>
      </c>
      <c r="B60" s="552" t="s">
        <v>369</v>
      </c>
      <c r="C60" s="553" t="s">
        <v>361</v>
      </c>
      <c r="D60" s="597" t="s">
        <v>354</v>
      </c>
      <c r="E60" s="555">
        <v>3660</v>
      </c>
      <c r="F60" s="583">
        <v>6</v>
      </c>
      <c r="G60" s="589">
        <v>610</v>
      </c>
      <c r="H60" s="583"/>
      <c r="I60" s="553">
        <v>1</v>
      </c>
      <c r="J60" s="605">
        <f t="shared" si="2"/>
        <v>3050</v>
      </c>
      <c r="K60" s="590">
        <f t="shared" si="3"/>
        <v>5</v>
      </c>
      <c r="L60" s="578"/>
    </row>
    <row r="61" spans="1:19" s="508" customFormat="1" ht="100.5" customHeight="1" x14ac:dyDescent="0.45">
      <c r="A61" s="552" t="s">
        <v>369</v>
      </c>
      <c r="B61" s="552" t="s">
        <v>369</v>
      </c>
      <c r="C61" s="553" t="s">
        <v>358</v>
      </c>
      <c r="D61" s="597" t="s">
        <v>355</v>
      </c>
      <c r="E61" s="555">
        <v>1830</v>
      </c>
      <c r="F61" s="583">
        <v>3</v>
      </c>
      <c r="G61" s="589">
        <v>610</v>
      </c>
      <c r="H61" s="583"/>
      <c r="I61" s="553"/>
      <c r="J61" s="605">
        <f t="shared" si="2"/>
        <v>1830</v>
      </c>
      <c r="K61" s="590">
        <f t="shared" si="3"/>
        <v>3</v>
      </c>
      <c r="L61" s="578"/>
    </row>
    <row r="62" spans="1:19" s="508" customFormat="1" ht="88.5" customHeight="1" x14ac:dyDescent="0.45">
      <c r="A62" s="552" t="s">
        <v>369</v>
      </c>
      <c r="B62" s="552" t="s">
        <v>369</v>
      </c>
      <c r="C62" s="553" t="s">
        <v>360</v>
      </c>
      <c r="D62" s="597" t="s">
        <v>356</v>
      </c>
      <c r="E62" s="555">
        <v>1830</v>
      </c>
      <c r="F62" s="583">
        <v>3</v>
      </c>
      <c r="G62" s="589">
        <v>610</v>
      </c>
      <c r="H62" s="583"/>
      <c r="I62" s="553"/>
      <c r="J62" s="605">
        <f t="shared" si="2"/>
        <v>1830</v>
      </c>
      <c r="K62" s="590">
        <f t="shared" si="3"/>
        <v>3</v>
      </c>
      <c r="L62" s="578"/>
    </row>
    <row r="63" spans="1:19" s="508" customFormat="1" ht="100.5" customHeight="1" x14ac:dyDescent="0.45">
      <c r="A63" s="552" t="s">
        <v>369</v>
      </c>
      <c r="B63" s="552" t="s">
        <v>369</v>
      </c>
      <c r="C63" s="553" t="s">
        <v>359</v>
      </c>
      <c r="D63" s="597" t="s">
        <v>357</v>
      </c>
      <c r="E63" s="555">
        <v>1830</v>
      </c>
      <c r="F63" s="583">
        <v>3</v>
      </c>
      <c r="G63" s="589">
        <v>610</v>
      </c>
      <c r="H63" s="583"/>
      <c r="I63" s="553"/>
      <c r="J63" s="605">
        <f t="shared" si="2"/>
        <v>1830</v>
      </c>
      <c r="K63" s="590">
        <f t="shared" si="3"/>
        <v>3</v>
      </c>
      <c r="L63" s="578"/>
    </row>
    <row r="64" spans="1:19" s="508" customFormat="1" ht="100.5" customHeight="1" x14ac:dyDescent="0.45">
      <c r="A64" s="552">
        <v>44264</v>
      </c>
      <c r="B64" s="552">
        <v>44264</v>
      </c>
      <c r="C64" s="553" t="s">
        <v>441</v>
      </c>
      <c r="D64" s="597" t="s">
        <v>442</v>
      </c>
      <c r="E64" s="555">
        <v>56640</v>
      </c>
      <c r="F64" s="583">
        <v>6</v>
      </c>
      <c r="G64" s="555">
        <v>9440</v>
      </c>
      <c r="H64" s="583"/>
      <c r="I64" s="553">
        <v>3</v>
      </c>
      <c r="J64" s="555">
        <v>28320</v>
      </c>
      <c r="K64" s="590">
        <v>3</v>
      </c>
      <c r="L64" s="578"/>
    </row>
    <row r="65" spans="1:12" s="508" customFormat="1" ht="100.5" customHeight="1" x14ac:dyDescent="0.45">
      <c r="A65" s="552">
        <v>44264</v>
      </c>
      <c r="B65" s="552">
        <v>44264</v>
      </c>
      <c r="C65" s="553" t="s">
        <v>443</v>
      </c>
      <c r="D65" s="597" t="s">
        <v>444</v>
      </c>
      <c r="E65" s="555">
        <v>46292.3</v>
      </c>
      <c r="F65" s="583">
        <v>6</v>
      </c>
      <c r="G65" s="555">
        <v>7715.38</v>
      </c>
      <c r="H65" s="583"/>
      <c r="I65" s="553">
        <v>3</v>
      </c>
      <c r="J65" s="555">
        <v>23143</v>
      </c>
      <c r="K65" s="590">
        <v>3</v>
      </c>
      <c r="L65" s="578"/>
    </row>
    <row r="66" spans="1:12" s="508" customFormat="1" ht="100.5" customHeight="1" x14ac:dyDescent="0.45">
      <c r="A66" s="552">
        <v>44202</v>
      </c>
      <c r="B66" s="552">
        <v>44202</v>
      </c>
      <c r="C66" s="553" t="s">
        <v>370</v>
      </c>
      <c r="D66" s="577" t="s">
        <v>372</v>
      </c>
      <c r="E66" s="555">
        <v>3500</v>
      </c>
      <c r="F66" s="583">
        <v>50</v>
      </c>
      <c r="G66" s="555">
        <v>70</v>
      </c>
      <c r="H66" s="583"/>
      <c r="I66" s="553">
        <v>25</v>
      </c>
      <c r="J66" s="605">
        <f t="shared" si="2"/>
        <v>1750</v>
      </c>
      <c r="K66" s="590">
        <f t="shared" si="3"/>
        <v>25</v>
      </c>
      <c r="L66" s="578"/>
    </row>
    <row r="67" spans="1:12" s="508" customFormat="1" ht="100.5" customHeight="1" x14ac:dyDescent="0.45">
      <c r="A67" s="552">
        <v>44202</v>
      </c>
      <c r="B67" s="552">
        <v>44202</v>
      </c>
      <c r="C67" s="553" t="s">
        <v>376</v>
      </c>
      <c r="D67" s="577" t="s">
        <v>374</v>
      </c>
      <c r="E67" s="555">
        <v>1050</v>
      </c>
      <c r="F67" s="583">
        <v>15</v>
      </c>
      <c r="G67" s="555">
        <v>70</v>
      </c>
      <c r="H67" s="583"/>
      <c r="I67" s="553">
        <v>1</v>
      </c>
      <c r="J67" s="605">
        <f t="shared" si="2"/>
        <v>980</v>
      </c>
      <c r="K67" s="590">
        <f t="shared" si="3"/>
        <v>14</v>
      </c>
      <c r="L67" s="578"/>
    </row>
    <row r="68" spans="1:12" s="508" customFormat="1" ht="100.5" customHeight="1" x14ac:dyDescent="0.45">
      <c r="A68" s="552">
        <v>44202</v>
      </c>
      <c r="B68" s="552">
        <v>44202</v>
      </c>
      <c r="C68" s="553" t="s">
        <v>287</v>
      </c>
      <c r="D68" s="577" t="s">
        <v>375</v>
      </c>
      <c r="E68" s="555">
        <v>5310</v>
      </c>
      <c r="F68" s="583">
        <v>18</v>
      </c>
      <c r="G68" s="555">
        <v>295</v>
      </c>
      <c r="H68" s="583"/>
      <c r="I68" s="553">
        <v>8</v>
      </c>
      <c r="J68" s="605">
        <f t="shared" si="2"/>
        <v>2950</v>
      </c>
      <c r="K68" s="590">
        <f t="shared" si="3"/>
        <v>10</v>
      </c>
      <c r="L68" s="578"/>
    </row>
    <row r="69" spans="1:12" s="508" customFormat="1" ht="100.5" customHeight="1" x14ac:dyDescent="0.45">
      <c r="A69" s="552">
        <v>44202</v>
      </c>
      <c r="B69" s="552">
        <v>44202</v>
      </c>
      <c r="C69" s="553" t="s">
        <v>377</v>
      </c>
      <c r="D69" s="577" t="s">
        <v>378</v>
      </c>
      <c r="E69" s="555">
        <v>2194.8000000000002</v>
      </c>
      <c r="F69" s="583">
        <v>30</v>
      </c>
      <c r="G69" s="555">
        <v>73.16</v>
      </c>
      <c r="H69" s="583"/>
      <c r="I69" s="553">
        <v>15</v>
      </c>
      <c r="J69" s="605">
        <f t="shared" si="2"/>
        <v>1097.3999999999999</v>
      </c>
      <c r="K69" s="590">
        <f t="shared" si="3"/>
        <v>15</v>
      </c>
      <c r="L69" s="578"/>
    </row>
    <row r="70" spans="1:12" s="508" customFormat="1" ht="100.5" customHeight="1" x14ac:dyDescent="0.45">
      <c r="A70" s="552">
        <v>44202</v>
      </c>
      <c r="B70" s="552">
        <v>44202</v>
      </c>
      <c r="C70" s="553" t="s">
        <v>379</v>
      </c>
      <c r="D70" s="577" t="s">
        <v>380</v>
      </c>
      <c r="E70" s="555">
        <v>9982.7999999999993</v>
      </c>
      <c r="F70" s="583">
        <v>15</v>
      </c>
      <c r="G70" s="555">
        <v>665.52</v>
      </c>
      <c r="H70" s="583"/>
      <c r="I70" s="553">
        <v>11</v>
      </c>
      <c r="J70" s="605">
        <f t="shared" si="2"/>
        <v>2662.08</v>
      </c>
      <c r="K70" s="590">
        <f t="shared" si="3"/>
        <v>4</v>
      </c>
      <c r="L70" s="578"/>
    </row>
    <row r="71" spans="1:12" s="508" customFormat="1" ht="100.5" customHeight="1" x14ac:dyDescent="0.45">
      <c r="A71" s="552">
        <v>44202</v>
      </c>
      <c r="B71" s="552">
        <v>44202</v>
      </c>
      <c r="C71" s="553" t="s">
        <v>381</v>
      </c>
      <c r="D71" s="577" t="s">
        <v>382</v>
      </c>
      <c r="E71" s="555">
        <v>2124</v>
      </c>
      <c r="F71" s="634">
        <v>20</v>
      </c>
      <c r="G71" s="555">
        <v>106.2</v>
      </c>
      <c r="H71" s="583"/>
      <c r="I71" s="553"/>
      <c r="J71" s="605">
        <f t="shared" ref="J71:J93" si="4">G71*K71</f>
        <v>2124</v>
      </c>
      <c r="K71" s="590">
        <f t="shared" si="3"/>
        <v>20</v>
      </c>
      <c r="L71" s="578"/>
    </row>
    <row r="72" spans="1:12" s="508" customFormat="1" ht="100.5" customHeight="1" x14ac:dyDescent="0.45">
      <c r="A72" s="552">
        <v>44202</v>
      </c>
      <c r="B72" s="552">
        <v>44202</v>
      </c>
      <c r="C72" s="553" t="s">
        <v>383</v>
      </c>
      <c r="D72" s="577" t="s">
        <v>416</v>
      </c>
      <c r="E72" s="555">
        <v>3256.8</v>
      </c>
      <c r="F72" s="583">
        <v>23</v>
      </c>
      <c r="G72" s="555">
        <v>141.6</v>
      </c>
      <c r="H72" s="583"/>
      <c r="I72" s="553">
        <v>2</v>
      </c>
      <c r="J72" s="605">
        <f t="shared" si="4"/>
        <v>2973.6</v>
      </c>
      <c r="K72" s="590">
        <f t="shared" si="3"/>
        <v>21</v>
      </c>
      <c r="L72" s="578"/>
    </row>
    <row r="73" spans="1:12" s="508" customFormat="1" ht="100.5" customHeight="1" x14ac:dyDescent="0.45">
      <c r="A73" s="552">
        <v>44202</v>
      </c>
      <c r="B73" s="552">
        <v>44202</v>
      </c>
      <c r="C73" s="553" t="s">
        <v>384</v>
      </c>
      <c r="D73" s="577" t="s">
        <v>417</v>
      </c>
      <c r="E73" s="555">
        <v>5605.6</v>
      </c>
      <c r="F73" s="583">
        <v>28</v>
      </c>
      <c r="G73" s="555">
        <v>200.6</v>
      </c>
      <c r="H73" s="583"/>
      <c r="I73" s="553"/>
      <c r="J73" s="605">
        <f t="shared" si="4"/>
        <v>5616.8</v>
      </c>
      <c r="K73" s="590">
        <f t="shared" si="3"/>
        <v>28</v>
      </c>
      <c r="L73" s="578"/>
    </row>
    <row r="74" spans="1:12" s="508" customFormat="1" ht="100.5" customHeight="1" x14ac:dyDescent="0.45">
      <c r="A74" s="552">
        <v>44202</v>
      </c>
      <c r="B74" s="552">
        <v>44202</v>
      </c>
      <c r="C74" s="553" t="s">
        <v>385</v>
      </c>
      <c r="D74" s="577" t="s">
        <v>386</v>
      </c>
      <c r="E74" s="555">
        <v>637.20000000000005</v>
      </c>
      <c r="F74" s="583">
        <v>10</v>
      </c>
      <c r="G74" s="555">
        <v>159.30000000000001</v>
      </c>
      <c r="H74" s="583"/>
      <c r="I74" s="553">
        <v>6</v>
      </c>
      <c r="J74" s="605">
        <f t="shared" si="4"/>
        <v>637.20000000000005</v>
      </c>
      <c r="K74" s="590">
        <f t="shared" si="3"/>
        <v>4</v>
      </c>
      <c r="L74" s="578"/>
    </row>
    <row r="75" spans="1:12" s="508" customFormat="1" ht="100.5" customHeight="1" x14ac:dyDescent="0.45">
      <c r="A75" s="552">
        <v>44202</v>
      </c>
      <c r="B75" s="552">
        <v>44202</v>
      </c>
      <c r="C75" s="553" t="s">
        <v>264</v>
      </c>
      <c r="D75" s="577" t="s">
        <v>387</v>
      </c>
      <c r="E75" s="555">
        <v>700.92</v>
      </c>
      <c r="F75" s="635">
        <v>33</v>
      </c>
      <c r="G75" s="555">
        <v>21.24</v>
      </c>
      <c r="H75" s="583"/>
      <c r="I75" s="553">
        <v>8</v>
      </c>
      <c r="J75" s="605">
        <f t="shared" si="4"/>
        <v>531</v>
      </c>
      <c r="K75" s="590">
        <f t="shared" si="3"/>
        <v>25</v>
      </c>
      <c r="L75" s="578"/>
    </row>
    <row r="76" spans="1:12" s="508" customFormat="1" ht="100.5" customHeight="1" x14ac:dyDescent="0.45">
      <c r="A76" s="552">
        <v>44202</v>
      </c>
      <c r="B76" s="552">
        <v>44202</v>
      </c>
      <c r="C76" s="553" t="s">
        <v>388</v>
      </c>
      <c r="D76" s="577" t="s">
        <v>390</v>
      </c>
      <c r="E76" s="555">
        <v>2124</v>
      </c>
      <c r="F76" s="583">
        <v>10</v>
      </c>
      <c r="G76" s="555">
        <v>212.4</v>
      </c>
      <c r="H76" s="583"/>
      <c r="I76" s="553">
        <v>1</v>
      </c>
      <c r="J76" s="605">
        <f t="shared" si="4"/>
        <v>1911.6000000000001</v>
      </c>
      <c r="K76" s="590">
        <f t="shared" ref="K76:K91" si="5">+F76+H76-I76</f>
        <v>9</v>
      </c>
      <c r="L76" s="578"/>
    </row>
    <row r="77" spans="1:12" s="508" customFormat="1" ht="91.5" customHeight="1" x14ac:dyDescent="0.45">
      <c r="A77" s="552">
        <v>44202</v>
      </c>
      <c r="B77" s="552">
        <v>44202</v>
      </c>
      <c r="C77" s="553" t="s">
        <v>389</v>
      </c>
      <c r="D77" s="577" t="s">
        <v>391</v>
      </c>
      <c r="E77" s="555">
        <v>3599</v>
      </c>
      <c r="F77" s="583">
        <v>10</v>
      </c>
      <c r="G77" s="555">
        <v>359.9</v>
      </c>
      <c r="H77" s="583"/>
      <c r="I77" s="553">
        <v>5</v>
      </c>
      <c r="J77" s="605">
        <f t="shared" si="4"/>
        <v>1799.5</v>
      </c>
      <c r="K77" s="590">
        <f t="shared" si="5"/>
        <v>5</v>
      </c>
      <c r="L77" s="578"/>
    </row>
    <row r="78" spans="1:12" s="508" customFormat="1" ht="93" customHeight="1" x14ac:dyDescent="0.45">
      <c r="A78" s="552">
        <v>44202</v>
      </c>
      <c r="B78" s="552">
        <v>44202</v>
      </c>
      <c r="C78" s="553" t="s">
        <v>392</v>
      </c>
      <c r="D78" s="577" t="s">
        <v>393</v>
      </c>
      <c r="E78" s="555">
        <v>708</v>
      </c>
      <c r="F78" s="583">
        <v>20</v>
      </c>
      <c r="G78" s="555">
        <v>35.4</v>
      </c>
      <c r="H78" s="583"/>
      <c r="I78" s="553"/>
      <c r="J78" s="605">
        <f t="shared" si="4"/>
        <v>708</v>
      </c>
      <c r="K78" s="590">
        <f t="shared" si="5"/>
        <v>20</v>
      </c>
      <c r="L78" s="578"/>
    </row>
    <row r="79" spans="1:12" s="508" customFormat="1" ht="100.5" customHeight="1" x14ac:dyDescent="0.45">
      <c r="A79" s="552">
        <v>44202</v>
      </c>
      <c r="B79" s="552">
        <v>44202</v>
      </c>
      <c r="C79" s="553" t="s">
        <v>394</v>
      </c>
      <c r="D79" s="577" t="s">
        <v>395</v>
      </c>
      <c r="E79" s="555">
        <v>1168.2</v>
      </c>
      <c r="F79" s="583">
        <v>33</v>
      </c>
      <c r="G79" s="555">
        <v>35.4</v>
      </c>
      <c r="H79" s="583"/>
      <c r="I79" s="553">
        <v>16</v>
      </c>
      <c r="J79" s="605">
        <f t="shared" si="4"/>
        <v>601.79999999999995</v>
      </c>
      <c r="K79" s="590">
        <f t="shared" si="5"/>
        <v>17</v>
      </c>
      <c r="L79" s="578"/>
    </row>
    <row r="80" spans="1:12" s="508" customFormat="1" ht="100.5" customHeight="1" x14ac:dyDescent="0.45">
      <c r="A80" s="552">
        <v>44202</v>
      </c>
      <c r="B80" s="552">
        <v>44202</v>
      </c>
      <c r="C80" s="553" t="s">
        <v>396</v>
      </c>
      <c r="D80" s="577" t="s">
        <v>397</v>
      </c>
      <c r="E80" s="555">
        <v>424.8</v>
      </c>
      <c r="F80" s="583">
        <v>20</v>
      </c>
      <c r="G80" s="555">
        <v>21.24</v>
      </c>
      <c r="H80" s="583"/>
      <c r="I80" s="553"/>
      <c r="J80" s="605">
        <f t="shared" si="4"/>
        <v>424.79999999999995</v>
      </c>
      <c r="K80" s="590">
        <f t="shared" si="5"/>
        <v>20</v>
      </c>
      <c r="L80" s="578"/>
    </row>
    <row r="81" spans="1:12" s="508" customFormat="1" ht="132" customHeight="1" x14ac:dyDescent="0.45">
      <c r="A81" s="552">
        <v>44202</v>
      </c>
      <c r="B81" s="552">
        <v>44202</v>
      </c>
      <c r="C81" s="553" t="s">
        <v>398</v>
      </c>
      <c r="D81" s="577" t="s">
        <v>399</v>
      </c>
      <c r="E81" s="555">
        <v>557.54999999999995</v>
      </c>
      <c r="F81" s="583">
        <v>15</v>
      </c>
      <c r="G81" s="555">
        <v>37.17</v>
      </c>
      <c r="H81" s="583"/>
      <c r="I81" s="553">
        <v>5</v>
      </c>
      <c r="J81" s="605">
        <f t="shared" si="4"/>
        <v>371.70000000000005</v>
      </c>
      <c r="K81" s="590">
        <f t="shared" si="5"/>
        <v>10</v>
      </c>
      <c r="L81" s="578"/>
    </row>
    <row r="82" spans="1:12" s="508" customFormat="1" ht="100.5" customHeight="1" x14ac:dyDescent="0.45">
      <c r="A82" s="552">
        <v>44202</v>
      </c>
      <c r="B82" s="552">
        <v>44202</v>
      </c>
      <c r="C82" s="553" t="s">
        <v>404</v>
      </c>
      <c r="D82" s="577" t="s">
        <v>402</v>
      </c>
      <c r="E82" s="555">
        <v>849.6</v>
      </c>
      <c r="F82" s="583">
        <v>15</v>
      </c>
      <c r="G82" s="555">
        <v>56.54</v>
      </c>
      <c r="H82" s="583"/>
      <c r="I82" s="553">
        <v>10</v>
      </c>
      <c r="J82" s="605">
        <f t="shared" si="4"/>
        <v>282.7</v>
      </c>
      <c r="K82" s="590">
        <f t="shared" si="5"/>
        <v>5</v>
      </c>
      <c r="L82" s="578"/>
    </row>
    <row r="83" spans="1:12" s="508" customFormat="1" ht="100.5" customHeight="1" x14ac:dyDescent="0.45">
      <c r="A83" s="552">
        <v>44202</v>
      </c>
      <c r="B83" s="552">
        <v>44202</v>
      </c>
      <c r="C83" s="553" t="s">
        <v>405</v>
      </c>
      <c r="D83" s="577" t="s">
        <v>403</v>
      </c>
      <c r="E83" s="555">
        <v>590</v>
      </c>
      <c r="F83" s="583">
        <v>40</v>
      </c>
      <c r="G83" s="555">
        <v>14.75</v>
      </c>
      <c r="H83" s="583"/>
      <c r="I83" s="553">
        <v>23</v>
      </c>
      <c r="J83" s="605">
        <f t="shared" si="4"/>
        <v>250.75</v>
      </c>
      <c r="K83" s="590">
        <f t="shared" si="5"/>
        <v>17</v>
      </c>
      <c r="L83" s="578"/>
    </row>
    <row r="84" spans="1:12" s="508" customFormat="1" ht="87" customHeight="1" x14ac:dyDescent="0.45">
      <c r="A84" s="552">
        <v>44202</v>
      </c>
      <c r="B84" s="552">
        <v>44202</v>
      </c>
      <c r="C84" s="553" t="s">
        <v>406</v>
      </c>
      <c r="D84" s="577" t="s">
        <v>407</v>
      </c>
      <c r="E84" s="555">
        <v>944</v>
      </c>
      <c r="F84" s="583">
        <v>10</v>
      </c>
      <c r="G84" s="555">
        <v>94.4</v>
      </c>
      <c r="H84" s="583"/>
      <c r="I84" s="553">
        <v>8</v>
      </c>
      <c r="J84" s="605">
        <f t="shared" si="4"/>
        <v>188.8</v>
      </c>
      <c r="K84" s="590">
        <f t="shared" si="5"/>
        <v>2</v>
      </c>
      <c r="L84" s="578"/>
    </row>
    <row r="85" spans="1:12" s="508" customFormat="1" ht="88.5" customHeight="1" x14ac:dyDescent="0.45">
      <c r="A85" s="552">
        <v>44202</v>
      </c>
      <c r="B85" s="552">
        <v>44202</v>
      </c>
      <c r="C85" s="553" t="s">
        <v>408</v>
      </c>
      <c r="D85" s="577" t="s">
        <v>427</v>
      </c>
      <c r="E85" s="555">
        <v>4720</v>
      </c>
      <c r="F85" s="583">
        <v>40</v>
      </c>
      <c r="G85" s="555">
        <v>118</v>
      </c>
      <c r="H85" s="583"/>
      <c r="I85" s="553">
        <v>10</v>
      </c>
      <c r="J85" s="605">
        <f t="shared" si="4"/>
        <v>3540</v>
      </c>
      <c r="K85" s="590">
        <f t="shared" si="5"/>
        <v>30</v>
      </c>
      <c r="L85" s="578"/>
    </row>
    <row r="86" spans="1:12" s="508" customFormat="1" ht="90" customHeight="1" x14ac:dyDescent="0.45">
      <c r="A86" s="552">
        <v>44202</v>
      </c>
      <c r="B86" s="552">
        <v>44202</v>
      </c>
      <c r="C86" s="553" t="s">
        <v>410</v>
      </c>
      <c r="D86" s="577" t="s">
        <v>413</v>
      </c>
      <c r="E86" s="555">
        <v>1888</v>
      </c>
      <c r="F86" s="583">
        <v>40</v>
      </c>
      <c r="G86" s="555">
        <v>47.2</v>
      </c>
      <c r="H86" s="583"/>
      <c r="I86" s="553">
        <v>15</v>
      </c>
      <c r="J86" s="605">
        <f t="shared" si="4"/>
        <v>1180</v>
      </c>
      <c r="K86" s="590">
        <f t="shared" si="5"/>
        <v>25</v>
      </c>
      <c r="L86" s="578"/>
    </row>
    <row r="87" spans="1:12" s="508" customFormat="1" ht="87" customHeight="1" x14ac:dyDescent="0.45">
      <c r="A87" s="552">
        <v>44202</v>
      </c>
      <c r="B87" s="552">
        <v>44202</v>
      </c>
      <c r="C87" s="553" t="s">
        <v>411</v>
      </c>
      <c r="D87" s="577" t="s">
        <v>414</v>
      </c>
      <c r="E87" s="605">
        <v>2848.52</v>
      </c>
      <c r="F87" s="583">
        <v>34</v>
      </c>
      <c r="G87" s="555">
        <v>83.78</v>
      </c>
      <c r="H87" s="583"/>
      <c r="I87" s="553"/>
      <c r="J87" s="605">
        <f t="shared" si="4"/>
        <v>2848.52</v>
      </c>
      <c r="K87" s="590">
        <f t="shared" si="5"/>
        <v>34</v>
      </c>
      <c r="L87" s="636"/>
    </row>
    <row r="88" spans="1:12" s="508" customFormat="1" ht="94.5" customHeight="1" x14ac:dyDescent="0.45">
      <c r="A88" s="552">
        <v>44202</v>
      </c>
      <c r="B88" s="552">
        <v>44202</v>
      </c>
      <c r="C88" s="553" t="s">
        <v>396</v>
      </c>
      <c r="D88" s="577" t="s">
        <v>418</v>
      </c>
      <c r="E88" s="555">
        <v>764.64</v>
      </c>
      <c r="F88" s="583">
        <v>36</v>
      </c>
      <c r="G88" s="555">
        <v>21.24</v>
      </c>
      <c r="H88" s="583"/>
      <c r="I88" s="553"/>
      <c r="J88" s="605">
        <f t="shared" si="4"/>
        <v>764.64</v>
      </c>
      <c r="K88" s="590">
        <f t="shared" si="5"/>
        <v>36</v>
      </c>
      <c r="L88" s="613"/>
    </row>
    <row r="89" spans="1:12" s="508" customFormat="1" ht="75" customHeight="1" x14ac:dyDescent="0.45">
      <c r="A89" s="552">
        <v>44383</v>
      </c>
      <c r="B89" s="552">
        <v>44383</v>
      </c>
      <c r="C89" s="553" t="s">
        <v>419</v>
      </c>
      <c r="D89" s="577" t="s">
        <v>422</v>
      </c>
      <c r="E89" s="555">
        <v>11365.5</v>
      </c>
      <c r="F89" s="583">
        <v>50</v>
      </c>
      <c r="G89" s="555">
        <v>227.31</v>
      </c>
      <c r="H89" s="583"/>
      <c r="I89" s="553">
        <v>5</v>
      </c>
      <c r="J89" s="605">
        <f t="shared" si="4"/>
        <v>10228.950000000001</v>
      </c>
      <c r="K89" s="590">
        <f t="shared" si="5"/>
        <v>45</v>
      </c>
      <c r="L89" s="613"/>
    </row>
    <row r="90" spans="1:12" s="508" customFormat="1" ht="67.5" customHeight="1" x14ac:dyDescent="0.45">
      <c r="A90" s="552">
        <v>44383</v>
      </c>
      <c r="B90" s="552">
        <v>44383</v>
      </c>
      <c r="C90" s="553" t="s">
        <v>420</v>
      </c>
      <c r="D90" s="577" t="s">
        <v>421</v>
      </c>
      <c r="E90" s="555">
        <v>29101.16</v>
      </c>
      <c r="F90" s="583">
        <v>209</v>
      </c>
      <c r="G90" s="555">
        <v>139.24</v>
      </c>
      <c r="H90" s="583"/>
      <c r="I90" s="553"/>
      <c r="J90" s="605">
        <f t="shared" si="4"/>
        <v>29101.160000000003</v>
      </c>
      <c r="K90" s="590">
        <f t="shared" si="5"/>
        <v>209</v>
      </c>
      <c r="L90" s="613"/>
    </row>
    <row r="91" spans="1:12" s="508" customFormat="1" ht="75" customHeight="1" x14ac:dyDescent="0.45">
      <c r="A91" s="552">
        <v>44386</v>
      </c>
      <c r="B91" s="552">
        <v>44386</v>
      </c>
      <c r="C91" s="553" t="s">
        <v>430</v>
      </c>
      <c r="D91" s="577" t="s">
        <v>429</v>
      </c>
      <c r="E91" s="555">
        <v>50000</v>
      </c>
      <c r="F91" s="583">
        <v>250</v>
      </c>
      <c r="G91" s="555">
        <v>200</v>
      </c>
      <c r="H91" s="583"/>
      <c r="I91" s="553">
        <v>113</v>
      </c>
      <c r="J91" s="605">
        <f t="shared" si="4"/>
        <v>27400</v>
      </c>
      <c r="K91" s="590">
        <f t="shared" si="5"/>
        <v>137</v>
      </c>
      <c r="L91" s="613"/>
    </row>
    <row r="92" spans="1:12" s="508" customFormat="1" ht="75" customHeight="1" x14ac:dyDescent="0.45">
      <c r="A92" s="552">
        <v>44207</v>
      </c>
      <c r="B92" s="552">
        <v>44207</v>
      </c>
      <c r="C92" s="553" t="s">
        <v>466</v>
      </c>
      <c r="D92" s="577" t="s">
        <v>467</v>
      </c>
      <c r="E92" s="555">
        <v>49560</v>
      </c>
      <c r="F92" s="583">
        <v>7</v>
      </c>
      <c r="G92" s="555">
        <v>7080</v>
      </c>
      <c r="H92" s="583"/>
      <c r="I92" s="553">
        <v>6</v>
      </c>
      <c r="J92" s="605">
        <v>7080</v>
      </c>
      <c r="K92" s="590">
        <v>1</v>
      </c>
      <c r="L92" s="613"/>
    </row>
    <row r="93" spans="1:12" s="508" customFormat="1" ht="75" customHeight="1" x14ac:dyDescent="0.45">
      <c r="A93" s="552" t="s">
        <v>463</v>
      </c>
      <c r="B93" s="552" t="s">
        <v>445</v>
      </c>
      <c r="C93" s="553" t="s">
        <v>446</v>
      </c>
      <c r="D93" s="577" t="s">
        <v>448</v>
      </c>
      <c r="E93" s="555">
        <v>892.09</v>
      </c>
      <c r="F93" s="583">
        <v>3</v>
      </c>
      <c r="G93" s="555">
        <v>297.36</v>
      </c>
      <c r="H93" s="583"/>
      <c r="I93" s="553">
        <v>2</v>
      </c>
      <c r="J93" s="605">
        <f t="shared" si="4"/>
        <v>297.36</v>
      </c>
      <c r="K93" s="590">
        <v>1</v>
      </c>
      <c r="L93" s="613"/>
    </row>
    <row r="94" spans="1:12" s="508" customFormat="1" ht="75" customHeight="1" x14ac:dyDescent="0.45">
      <c r="A94" s="552" t="s">
        <v>463</v>
      </c>
      <c r="B94" s="552" t="s">
        <v>445</v>
      </c>
      <c r="C94" s="553" t="s">
        <v>447</v>
      </c>
      <c r="D94" s="577" t="s">
        <v>449</v>
      </c>
      <c r="E94" s="555">
        <v>807.12</v>
      </c>
      <c r="F94" s="583">
        <v>3</v>
      </c>
      <c r="G94" s="555">
        <v>269.04000000000002</v>
      </c>
      <c r="H94" s="583"/>
      <c r="I94" s="553">
        <v>2</v>
      </c>
      <c r="J94" s="555">
        <v>269.04000000000002</v>
      </c>
      <c r="K94" s="590">
        <v>1</v>
      </c>
      <c r="L94" s="613"/>
    </row>
    <row r="95" spans="1:12" s="508" customFormat="1" ht="75" customHeight="1" x14ac:dyDescent="0.45">
      <c r="A95" s="552" t="s">
        <v>463</v>
      </c>
      <c r="B95" s="552" t="s">
        <v>445</v>
      </c>
      <c r="C95" s="553" t="s">
        <v>450</v>
      </c>
      <c r="D95" s="577" t="s">
        <v>451</v>
      </c>
      <c r="E95" s="555">
        <v>753</v>
      </c>
      <c r="F95" s="583">
        <v>150</v>
      </c>
      <c r="G95" s="555">
        <v>5.0199999999999996</v>
      </c>
      <c r="H95" s="583"/>
      <c r="I95" s="553"/>
      <c r="J95" s="605">
        <v>753</v>
      </c>
      <c r="K95" s="590">
        <v>150</v>
      </c>
      <c r="L95" s="613"/>
    </row>
    <row r="96" spans="1:12" s="508" customFormat="1" ht="75" customHeight="1" x14ac:dyDescent="0.45">
      <c r="A96" s="552" t="s">
        <v>463</v>
      </c>
      <c r="B96" s="552" t="s">
        <v>445</v>
      </c>
      <c r="C96" s="553" t="s">
        <v>452</v>
      </c>
      <c r="D96" s="577" t="s">
        <v>453</v>
      </c>
      <c r="E96" s="605">
        <v>1268.5</v>
      </c>
      <c r="F96" s="583">
        <v>5</v>
      </c>
      <c r="G96" s="555">
        <v>253.6</v>
      </c>
      <c r="H96" s="583"/>
      <c r="I96" s="553"/>
      <c r="J96" s="605">
        <v>1268.5</v>
      </c>
      <c r="K96" s="590">
        <v>5</v>
      </c>
      <c r="L96" s="613"/>
    </row>
    <row r="97" spans="1:13" s="508" customFormat="1" ht="75" customHeight="1" x14ac:dyDescent="0.45">
      <c r="A97" s="552" t="s">
        <v>463</v>
      </c>
      <c r="B97" s="552" t="s">
        <v>445</v>
      </c>
      <c r="C97" s="553" t="s">
        <v>454</v>
      </c>
      <c r="D97" s="577" t="s">
        <v>455</v>
      </c>
      <c r="E97" s="555">
        <v>94.4</v>
      </c>
      <c r="F97" s="583">
        <v>2</v>
      </c>
      <c r="G97" s="555">
        <v>47.2</v>
      </c>
      <c r="H97" s="583"/>
      <c r="I97" s="553"/>
      <c r="J97" s="555">
        <v>94.4</v>
      </c>
      <c r="K97" s="590">
        <v>2</v>
      </c>
      <c r="L97" s="613"/>
    </row>
    <row r="98" spans="1:13" s="508" customFormat="1" ht="75" customHeight="1" x14ac:dyDescent="0.45">
      <c r="A98" s="552" t="s">
        <v>463</v>
      </c>
      <c r="B98" s="552" t="s">
        <v>445</v>
      </c>
      <c r="C98" s="553" t="s">
        <v>401</v>
      </c>
      <c r="D98" s="577" t="s">
        <v>456</v>
      </c>
      <c r="E98" s="555">
        <v>4006.01</v>
      </c>
      <c r="F98" s="583">
        <v>7</v>
      </c>
      <c r="G98" s="555">
        <v>572.29999999999995</v>
      </c>
      <c r="H98" s="583"/>
      <c r="I98" s="553">
        <v>1</v>
      </c>
      <c r="J98" s="555">
        <v>3432</v>
      </c>
      <c r="K98" s="590">
        <v>6</v>
      </c>
      <c r="L98" s="613"/>
    </row>
    <row r="99" spans="1:13" s="508" customFormat="1" ht="75" customHeight="1" x14ac:dyDescent="0.45">
      <c r="A99" s="552" t="s">
        <v>463</v>
      </c>
      <c r="B99" s="552" t="s">
        <v>445</v>
      </c>
      <c r="C99" s="553" t="s">
        <v>457</v>
      </c>
      <c r="D99" s="577" t="s">
        <v>458</v>
      </c>
      <c r="E99" s="555">
        <v>4949.9799999999996</v>
      </c>
      <c r="F99" s="583">
        <v>18</v>
      </c>
      <c r="G99" s="555">
        <v>274.99</v>
      </c>
      <c r="H99" s="583"/>
      <c r="I99" s="553"/>
      <c r="J99" s="555">
        <v>4949.9799999999996</v>
      </c>
      <c r="K99" s="590">
        <v>18</v>
      </c>
      <c r="L99" s="613"/>
    </row>
    <row r="100" spans="1:13" s="508" customFormat="1" ht="75" customHeight="1" x14ac:dyDescent="0.45">
      <c r="A100" s="552" t="s">
        <v>463</v>
      </c>
      <c r="B100" s="552" t="s">
        <v>445</v>
      </c>
      <c r="C100" s="553" t="s">
        <v>459</v>
      </c>
      <c r="D100" s="577" t="s">
        <v>460</v>
      </c>
      <c r="E100" s="555">
        <v>1416</v>
      </c>
      <c r="F100" s="583">
        <v>24</v>
      </c>
      <c r="G100" s="555">
        <v>59</v>
      </c>
      <c r="H100" s="583"/>
      <c r="I100" s="553"/>
      <c r="J100" s="555">
        <v>1416</v>
      </c>
      <c r="K100" s="590">
        <v>24</v>
      </c>
      <c r="L100" s="613"/>
    </row>
    <row r="101" spans="1:13" s="508" customFormat="1" ht="75" customHeight="1" x14ac:dyDescent="0.45">
      <c r="A101" s="552" t="s">
        <v>463</v>
      </c>
      <c r="B101" s="552" t="s">
        <v>445</v>
      </c>
      <c r="C101" s="553" t="s">
        <v>461</v>
      </c>
      <c r="D101" s="577" t="s">
        <v>462</v>
      </c>
      <c r="E101" s="555">
        <v>660.8</v>
      </c>
      <c r="F101" s="583">
        <v>1</v>
      </c>
      <c r="G101" s="555">
        <v>660.8</v>
      </c>
      <c r="H101" s="583"/>
      <c r="I101" s="553"/>
      <c r="J101" s="555">
        <v>660.8</v>
      </c>
      <c r="K101" s="590">
        <v>1</v>
      </c>
      <c r="L101" s="613"/>
    </row>
    <row r="102" spans="1:13" s="508" customFormat="1" ht="75" hidden="1" customHeight="1" x14ac:dyDescent="0.45">
      <c r="A102" s="552" t="s">
        <v>463</v>
      </c>
      <c r="B102" s="552" t="s">
        <v>445</v>
      </c>
      <c r="C102" s="553" t="s">
        <v>464</v>
      </c>
      <c r="D102" s="577" t="s">
        <v>465</v>
      </c>
      <c r="E102" s="555">
        <v>269.04000000000002</v>
      </c>
      <c r="F102" s="583">
        <v>1</v>
      </c>
      <c r="G102" s="555">
        <v>269.04000000000002</v>
      </c>
      <c r="H102" s="583"/>
      <c r="I102" s="553"/>
      <c r="J102" s="555">
        <v>269.04000000000002</v>
      </c>
      <c r="K102" s="590">
        <v>1</v>
      </c>
      <c r="L102" s="613"/>
    </row>
    <row r="103" spans="1:13" s="645" customFormat="1" ht="108" customHeight="1" x14ac:dyDescent="0.5">
      <c r="A103" s="552"/>
      <c r="B103" s="552"/>
      <c r="C103" s="637"/>
      <c r="D103" s="638" t="s">
        <v>295</v>
      </c>
      <c r="E103" s="639">
        <f>SUM(E10:E95)</f>
        <v>637941.69599999988</v>
      </c>
      <c r="F103" s="640"/>
      <c r="G103" s="641"/>
      <c r="H103" s="640"/>
      <c r="I103" s="637"/>
      <c r="J103" s="642">
        <f>SUM(J10:J101)</f>
        <v>422849.16164578113</v>
      </c>
      <c r="K103" s="643"/>
      <c r="L103" s="644"/>
    </row>
    <row r="104" spans="1:13" s="325" customFormat="1" ht="137.25" customHeight="1" x14ac:dyDescent="0.4">
      <c r="A104" s="646" t="s">
        <v>333</v>
      </c>
      <c r="B104" s="647"/>
      <c r="C104" s="648"/>
      <c r="D104" s="649"/>
      <c r="E104" s="650"/>
      <c r="F104" s="651"/>
      <c r="G104" s="650"/>
      <c r="H104" s="651"/>
      <c r="I104" s="651"/>
      <c r="J104" s="651"/>
      <c r="K104" s="652"/>
      <c r="L104" s="653"/>
    </row>
    <row r="105" spans="1:13" s="653" customFormat="1" ht="60.75" customHeight="1" x14ac:dyDescent="0.4">
      <c r="A105" s="729"/>
      <c r="B105" s="729"/>
      <c r="C105" s="729"/>
      <c r="D105" s="729"/>
      <c r="E105" s="729"/>
      <c r="F105" s="729"/>
      <c r="G105" s="729"/>
      <c r="H105" s="729"/>
      <c r="I105" s="729"/>
      <c r="J105" s="729"/>
      <c r="K105" s="729"/>
      <c r="L105" s="729"/>
    </row>
    <row r="106" spans="1:13" s="325" customFormat="1" ht="30" customHeight="1" thickBot="1" x14ac:dyDescent="0.45">
      <c r="A106" s="654"/>
      <c r="B106" s="654"/>
      <c r="C106" s="655"/>
      <c r="D106" s="671"/>
      <c r="E106" s="657"/>
      <c r="F106" s="655"/>
      <c r="G106" s="657"/>
      <c r="H106" s="655"/>
      <c r="I106" s="655"/>
      <c r="J106" s="654"/>
      <c r="K106" s="654"/>
      <c r="L106" s="655"/>
    </row>
    <row r="107" spans="1:13" s="325" customFormat="1" ht="77.25" customHeight="1" x14ac:dyDescent="0.4">
      <c r="A107" s="730" t="s">
        <v>347</v>
      </c>
      <c r="B107" s="730"/>
      <c r="C107" s="730"/>
      <c r="D107" s="671"/>
      <c r="E107" s="731" t="s">
        <v>432</v>
      </c>
      <c r="F107" s="731"/>
      <c r="G107" s="731"/>
      <c r="H107" s="668"/>
      <c r="I107" s="668"/>
      <c r="J107" s="730" t="s">
        <v>432</v>
      </c>
      <c r="K107" s="730" t="s">
        <v>432</v>
      </c>
      <c r="L107" s="730"/>
      <c r="M107" s="660"/>
    </row>
    <row r="108" spans="1:13" s="325" customFormat="1" ht="64.5" customHeight="1" x14ac:dyDescent="0.2">
      <c r="A108" s="726" t="s">
        <v>198</v>
      </c>
      <c r="B108" s="726"/>
      <c r="C108" s="726"/>
      <c r="D108" s="659"/>
      <c r="E108" s="727" t="s">
        <v>434</v>
      </c>
      <c r="F108" s="727"/>
      <c r="G108" s="727"/>
      <c r="H108" s="658"/>
      <c r="I108" s="658"/>
      <c r="J108" s="726" t="s">
        <v>332</v>
      </c>
      <c r="K108" s="726"/>
      <c r="L108" s="726"/>
      <c r="M108" s="661"/>
    </row>
    <row r="109" spans="1:13" s="325" customFormat="1" ht="44.25" x14ac:dyDescent="0.55000000000000004">
      <c r="A109" s="669"/>
      <c r="B109" s="670"/>
      <c r="C109" s="670"/>
      <c r="D109" s="662"/>
      <c r="E109" s="728"/>
      <c r="F109" s="728"/>
      <c r="G109" s="728"/>
      <c r="H109" s="728"/>
      <c r="I109" s="728"/>
      <c r="J109" s="728"/>
      <c r="K109" s="728"/>
      <c r="L109" s="728"/>
    </row>
    <row r="110" spans="1:13" s="325" customFormat="1" ht="30" x14ac:dyDescent="0.4">
      <c r="A110" s="653"/>
      <c r="B110" s="653"/>
      <c r="C110" s="653"/>
      <c r="D110" s="663"/>
      <c r="E110" s="664"/>
      <c r="F110" s="653"/>
      <c r="G110" s="664"/>
      <c r="H110" s="653"/>
      <c r="I110" s="653"/>
      <c r="J110" s="653"/>
      <c r="K110" s="665"/>
      <c r="L110" s="421"/>
    </row>
    <row r="111" spans="1:13" ht="30" x14ac:dyDescent="0.4">
      <c r="A111" s="23"/>
      <c r="B111" s="23"/>
      <c r="C111" s="23"/>
      <c r="D111" s="406"/>
      <c r="E111" s="358"/>
      <c r="F111" s="23"/>
      <c r="G111" s="358"/>
      <c r="H111" s="23"/>
      <c r="I111" s="23"/>
      <c r="J111" s="23"/>
      <c r="K111" s="380"/>
    </row>
    <row r="112" spans="1:13" ht="30" x14ac:dyDescent="0.4">
      <c r="A112" s="23"/>
      <c r="B112" s="23"/>
      <c r="C112" s="23"/>
      <c r="D112" s="406"/>
      <c r="E112" s="358"/>
      <c r="F112" s="23"/>
      <c r="G112" s="358"/>
      <c r="H112" s="23"/>
      <c r="I112" s="23"/>
      <c r="J112" s="23"/>
      <c r="K112" s="380"/>
    </row>
    <row r="113" spans="1:11" ht="30" x14ac:dyDescent="0.4">
      <c r="A113" s="23"/>
      <c r="B113" s="23"/>
      <c r="C113" s="23"/>
      <c r="D113" s="406"/>
      <c r="E113" s="358"/>
      <c r="F113" s="23"/>
      <c r="G113" s="358"/>
      <c r="H113" s="23"/>
      <c r="I113" s="23"/>
      <c r="J113" s="23"/>
      <c r="K113" s="380"/>
    </row>
    <row r="114" spans="1:11" x14ac:dyDescent="0.35">
      <c r="A114" s="22"/>
      <c r="B114" s="22"/>
      <c r="C114" s="22"/>
      <c r="D114" s="407"/>
      <c r="E114" s="359"/>
      <c r="F114" s="22"/>
      <c r="G114" s="359"/>
      <c r="H114" s="22"/>
      <c r="I114" s="22"/>
      <c r="J114" s="22"/>
      <c r="K114" s="381"/>
    </row>
    <row r="115" spans="1:11" x14ac:dyDescent="0.35">
      <c r="A115" s="197"/>
      <c r="B115" s="197"/>
      <c r="C115" s="197"/>
      <c r="D115" s="383"/>
      <c r="E115" s="345"/>
      <c r="F115" s="197"/>
      <c r="G115" s="345"/>
      <c r="H115" s="197"/>
      <c r="I115" s="197"/>
      <c r="J115" s="197"/>
      <c r="K115" s="375"/>
    </row>
    <row r="116" spans="1:11" x14ac:dyDescent="0.35">
      <c r="A116" s="197"/>
      <c r="B116" s="197"/>
      <c r="C116" s="197"/>
      <c r="D116" s="383"/>
      <c r="E116" s="345"/>
      <c r="F116" s="197"/>
      <c r="G116" s="345"/>
      <c r="H116" s="197"/>
      <c r="I116" s="197"/>
      <c r="J116" s="197"/>
      <c r="K116" s="375"/>
    </row>
    <row r="117" spans="1:11" x14ac:dyDescent="0.35">
      <c r="A117" s="197"/>
      <c r="B117" s="197"/>
      <c r="C117" s="197"/>
      <c r="D117" s="383"/>
      <c r="E117" s="345"/>
      <c r="F117" s="197"/>
      <c r="G117" s="345"/>
      <c r="H117" s="197"/>
      <c r="I117" s="197"/>
      <c r="J117" s="197"/>
      <c r="K117" s="375"/>
    </row>
    <row r="118" spans="1:11" x14ac:dyDescent="0.35">
      <c r="A118" s="197"/>
      <c r="B118" s="197"/>
      <c r="C118" s="197"/>
      <c r="D118" s="383"/>
      <c r="E118" s="345"/>
      <c r="F118" s="197"/>
      <c r="G118" s="345"/>
      <c r="H118" s="197"/>
      <c r="I118" s="197"/>
      <c r="J118" s="197"/>
      <c r="K118" s="375"/>
    </row>
    <row r="119" spans="1:11" x14ac:dyDescent="0.35">
      <c r="A119" s="197"/>
      <c r="B119" s="197"/>
      <c r="C119" s="197"/>
      <c r="D119" s="383"/>
      <c r="E119" s="345"/>
      <c r="F119" s="197"/>
      <c r="G119" s="345"/>
      <c r="H119" s="197"/>
      <c r="I119" s="197"/>
      <c r="J119" s="197"/>
      <c r="K119" s="375"/>
    </row>
    <row r="120" spans="1:11" x14ac:dyDescent="0.35">
      <c r="A120" s="197"/>
      <c r="B120" s="197"/>
      <c r="C120" s="197"/>
      <c r="D120" s="383"/>
      <c r="E120" s="345"/>
      <c r="F120" s="197"/>
      <c r="G120" s="345"/>
      <c r="H120" s="197"/>
      <c r="I120" s="197"/>
      <c r="J120" s="197"/>
      <c r="K120" s="375"/>
    </row>
    <row r="121" spans="1:11" x14ac:dyDescent="0.35">
      <c r="A121" s="197"/>
      <c r="B121" s="197"/>
      <c r="C121" s="197"/>
      <c r="D121" s="383"/>
      <c r="E121" s="345"/>
      <c r="F121" s="197"/>
      <c r="G121" s="345"/>
      <c r="H121" s="197"/>
      <c r="I121" s="197"/>
      <c r="J121" s="197"/>
      <c r="K121" s="375"/>
    </row>
    <row r="122" spans="1:11" x14ac:dyDescent="0.35">
      <c r="A122" s="197"/>
      <c r="B122" s="197"/>
      <c r="C122" s="197"/>
      <c r="D122" s="383"/>
      <c r="E122" s="345"/>
      <c r="F122" s="197"/>
      <c r="G122" s="345"/>
      <c r="H122" s="197"/>
      <c r="I122" s="197"/>
      <c r="J122" s="197"/>
      <c r="K122" s="375"/>
    </row>
    <row r="123" spans="1:11" x14ac:dyDescent="0.35">
      <c r="A123" s="197"/>
      <c r="B123" s="197"/>
      <c r="C123" s="197"/>
      <c r="D123" s="383"/>
      <c r="E123" s="345"/>
      <c r="F123" s="197"/>
      <c r="G123" s="345"/>
      <c r="H123" s="197"/>
      <c r="I123" s="197"/>
      <c r="J123" s="197"/>
      <c r="K123" s="375"/>
    </row>
    <row r="124" spans="1:11" x14ac:dyDescent="0.35">
      <c r="A124" s="197"/>
      <c r="B124" s="197"/>
      <c r="C124" s="197"/>
      <c r="D124" s="383"/>
      <c r="E124" s="345"/>
      <c r="F124" s="197"/>
      <c r="G124" s="345"/>
      <c r="H124" s="197"/>
      <c r="I124" s="197"/>
      <c r="J124" s="197"/>
      <c r="K124" s="375"/>
    </row>
    <row r="125" spans="1:11" x14ac:dyDescent="0.35">
      <c r="A125" s="197"/>
      <c r="B125" s="197"/>
      <c r="C125" s="197"/>
      <c r="D125" s="383"/>
      <c r="E125" s="345"/>
      <c r="F125" s="197"/>
      <c r="G125" s="345"/>
      <c r="H125" s="197"/>
      <c r="I125" s="197"/>
      <c r="J125" s="197"/>
      <c r="K125" s="375"/>
    </row>
    <row r="126" spans="1:11" x14ac:dyDescent="0.35">
      <c r="A126" s="197"/>
      <c r="B126" s="197"/>
      <c r="C126" s="197"/>
      <c r="D126" s="383"/>
      <c r="E126" s="345"/>
      <c r="F126" s="197"/>
      <c r="G126" s="345"/>
      <c r="H126" s="197"/>
      <c r="I126" s="197"/>
      <c r="J126" s="197"/>
      <c r="K126" s="375"/>
    </row>
    <row r="127" spans="1:11" x14ac:dyDescent="0.35">
      <c r="A127" s="197"/>
      <c r="B127" s="197"/>
      <c r="C127" s="197"/>
      <c r="D127" s="383"/>
      <c r="E127" s="345"/>
      <c r="F127" s="197"/>
      <c r="G127" s="345"/>
      <c r="H127" s="197"/>
      <c r="I127" s="197"/>
      <c r="J127" s="197"/>
      <c r="K127" s="375"/>
    </row>
    <row r="128" spans="1:11" x14ac:dyDescent="0.35">
      <c r="A128" s="197"/>
      <c r="B128" s="197"/>
      <c r="C128" s="197"/>
      <c r="D128" s="383"/>
      <c r="E128" s="345"/>
      <c r="F128" s="197"/>
      <c r="G128" s="345"/>
      <c r="H128" s="197"/>
      <c r="I128" s="197"/>
      <c r="J128" s="197"/>
      <c r="K128" s="375"/>
    </row>
    <row r="129" spans="1:11" x14ac:dyDescent="0.35">
      <c r="A129" s="197"/>
      <c r="B129" s="197"/>
      <c r="C129" s="197"/>
      <c r="D129" s="383"/>
      <c r="E129" s="345"/>
      <c r="F129" s="197"/>
      <c r="G129" s="345"/>
      <c r="H129" s="197"/>
      <c r="I129" s="197"/>
      <c r="J129" s="197"/>
      <c r="K129" s="375"/>
    </row>
    <row r="130" spans="1:11" x14ac:dyDescent="0.35">
      <c r="A130" s="197"/>
      <c r="B130" s="197"/>
      <c r="C130" s="197"/>
      <c r="D130" s="383"/>
      <c r="E130" s="345"/>
      <c r="F130" s="197"/>
      <c r="G130" s="345"/>
      <c r="H130" s="197"/>
      <c r="I130" s="197"/>
      <c r="J130" s="197"/>
      <c r="K130" s="375"/>
    </row>
  </sheetData>
  <mergeCells count="10">
    <mergeCell ref="A108:C108"/>
    <mergeCell ref="E108:G108"/>
    <mergeCell ref="J108:L108"/>
    <mergeCell ref="E109:L109"/>
    <mergeCell ref="A7:K7"/>
    <mergeCell ref="A8:K8"/>
    <mergeCell ref="A105:L105"/>
    <mergeCell ref="A107:C107"/>
    <mergeCell ref="E107:G107"/>
    <mergeCell ref="J107:L107"/>
  </mergeCells>
  <printOptions horizontalCentered="1"/>
  <pageMargins left="0.25" right="0.25" top="0.75" bottom="0.75" header="0.3" footer="0.3"/>
  <pageSetup scale="30" fitToHeight="0" orientation="portrait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I128"/>
  <sheetViews>
    <sheetView topLeftCell="A97" zoomScale="50" zoomScaleNormal="50" zoomScaleSheetLayoutView="29" workbookViewId="0">
      <selection activeCell="A104" sqref="A104:L106"/>
    </sheetView>
  </sheetViews>
  <sheetFormatPr baseColWidth="10" defaultRowHeight="25.5" outlineLevelCol="1" x14ac:dyDescent="0.35"/>
  <cols>
    <col min="1" max="1" width="50.28515625" customWidth="1" outlineLevel="1"/>
    <col min="2" max="2" width="32.5703125" customWidth="1" outlineLevel="1"/>
    <col min="3" max="3" width="59.28515625" customWidth="1"/>
    <col min="4" max="4" width="91.5703125" style="408" customWidth="1"/>
    <col min="5" max="5" width="45.42578125" style="360" hidden="1" customWidth="1" outlineLevel="1"/>
    <col min="6" max="6" width="45.28515625" hidden="1" customWidth="1" outlineLevel="1"/>
    <col min="7" max="7" width="45.28515625" style="360" hidden="1" customWidth="1" outlineLevel="1"/>
    <col min="8" max="9" width="38.140625" hidden="1" customWidth="1" outlineLevel="1"/>
    <col min="10" max="10" width="44.85546875" customWidth="1" collapsed="1"/>
    <col min="11" max="11" width="44.85546875" style="382" customWidth="1"/>
    <col min="12" max="12" width="59.28515625" style="419" customWidth="1"/>
  </cols>
  <sheetData>
    <row r="4" spans="1:12" ht="30" x14ac:dyDescent="0.4">
      <c r="A4" s="23"/>
      <c r="B4" s="23"/>
      <c r="C4" s="23"/>
      <c r="D4" s="406"/>
      <c r="E4" s="358"/>
      <c r="F4" s="23"/>
      <c r="G4" s="358"/>
      <c r="H4" s="23"/>
      <c r="I4" s="23"/>
      <c r="J4" s="23"/>
      <c r="K4" s="380"/>
      <c r="L4" s="23"/>
    </row>
    <row r="5" spans="1:12" ht="30" x14ac:dyDescent="0.4">
      <c r="A5" s="23"/>
      <c r="B5" s="23"/>
      <c r="C5" s="23"/>
      <c r="D5" s="406"/>
      <c r="E5" s="358"/>
      <c r="F5" s="23"/>
      <c r="G5" s="358"/>
      <c r="H5" s="23"/>
      <c r="I5" s="23"/>
      <c r="J5" s="23"/>
      <c r="K5" s="380"/>
      <c r="L5" s="23"/>
    </row>
    <row r="6" spans="1:12" ht="30" x14ac:dyDescent="0.4">
      <c r="A6" s="23"/>
      <c r="B6" s="23"/>
      <c r="C6" s="23"/>
      <c r="D6" s="406"/>
      <c r="E6" s="358"/>
      <c r="F6" s="23"/>
      <c r="G6" s="358"/>
      <c r="H6" s="23"/>
      <c r="I6" s="23"/>
      <c r="J6" s="23"/>
      <c r="K6" s="380"/>
      <c r="L6" s="23"/>
    </row>
    <row r="7" spans="1:12" ht="75" customHeight="1" x14ac:dyDescent="0.4">
      <c r="A7" s="723"/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541"/>
    </row>
    <row r="8" spans="1:12" ht="140.25" customHeight="1" thickBot="1" x14ac:dyDescent="0.45">
      <c r="A8" s="724" t="s">
        <v>431</v>
      </c>
      <c r="B8" s="724"/>
      <c r="C8" s="724"/>
      <c r="D8" s="724"/>
      <c r="E8" s="724"/>
      <c r="F8" s="724"/>
      <c r="G8" s="724"/>
      <c r="H8" s="724"/>
      <c r="I8" s="724"/>
      <c r="J8" s="724"/>
      <c r="K8" s="724"/>
      <c r="L8" s="541"/>
    </row>
    <row r="9" spans="1:12" s="73" customFormat="1" ht="128.25" customHeight="1" thickBot="1" x14ac:dyDescent="0.6">
      <c r="A9" s="673" t="s">
        <v>49</v>
      </c>
      <c r="B9" s="674" t="s">
        <v>48</v>
      </c>
      <c r="C9" s="675" t="s">
        <v>50</v>
      </c>
      <c r="D9" s="676" t="s">
        <v>51</v>
      </c>
      <c r="E9" s="677" t="s">
        <v>425</v>
      </c>
      <c r="F9" s="678" t="s">
        <v>296</v>
      </c>
      <c r="G9" s="679" t="s">
        <v>348</v>
      </c>
      <c r="H9" s="680" t="s">
        <v>293</v>
      </c>
      <c r="I9" s="680" t="s">
        <v>294</v>
      </c>
      <c r="J9" s="677" t="s">
        <v>21</v>
      </c>
      <c r="K9" s="681" t="s">
        <v>349</v>
      </c>
      <c r="L9" s="23"/>
    </row>
    <row r="10" spans="1:12" s="508" customFormat="1" ht="92.25" customHeight="1" x14ac:dyDescent="0.45">
      <c r="A10" s="552" t="s">
        <v>237</v>
      </c>
      <c r="B10" s="552" t="s">
        <v>237</v>
      </c>
      <c r="C10" s="553" t="s">
        <v>261</v>
      </c>
      <c r="D10" s="554" t="s">
        <v>262</v>
      </c>
      <c r="E10" s="555">
        <v>1522.2</v>
      </c>
      <c r="F10" s="583">
        <v>3</v>
      </c>
      <c r="G10" s="589">
        <f t="shared" ref="G10:G59" si="0">E10/F10</f>
        <v>507.40000000000003</v>
      </c>
      <c r="H10" s="553"/>
      <c r="I10" s="553"/>
      <c r="J10" s="605">
        <f>G10*K10</f>
        <v>1522.2</v>
      </c>
      <c r="K10" s="590">
        <f>+F10</f>
        <v>3</v>
      </c>
      <c r="L10" s="578"/>
    </row>
    <row r="11" spans="1:12" s="494" customFormat="1" ht="90.75" customHeight="1" x14ac:dyDescent="0.45">
      <c r="A11" s="552" t="s">
        <v>237</v>
      </c>
      <c r="B11" s="552" t="s">
        <v>237</v>
      </c>
      <c r="C11" s="553" t="s">
        <v>162</v>
      </c>
      <c r="D11" s="564" t="s">
        <v>141</v>
      </c>
      <c r="E11" s="565">
        <v>413</v>
      </c>
      <c r="F11" s="583">
        <v>1</v>
      </c>
      <c r="G11" s="589">
        <f t="shared" si="0"/>
        <v>413</v>
      </c>
      <c r="H11" s="566"/>
      <c r="I11" s="553"/>
      <c r="J11" s="605">
        <f>G11*K11</f>
        <v>413</v>
      </c>
      <c r="K11" s="590">
        <f>+F11</f>
        <v>1</v>
      </c>
      <c r="L11" s="561"/>
    </row>
    <row r="12" spans="1:12" s="494" customFormat="1" ht="80.099999999999994" customHeight="1" x14ac:dyDescent="0.45">
      <c r="A12" s="552">
        <v>43748</v>
      </c>
      <c r="B12" s="552">
        <v>43748</v>
      </c>
      <c r="C12" s="553" t="s">
        <v>109</v>
      </c>
      <c r="D12" s="597" t="s">
        <v>229</v>
      </c>
      <c r="E12" s="555">
        <v>871.9</v>
      </c>
      <c r="F12" s="583">
        <v>5</v>
      </c>
      <c r="G12" s="589">
        <f t="shared" si="0"/>
        <v>174.38</v>
      </c>
      <c r="H12" s="553"/>
      <c r="I12" s="553">
        <v>1</v>
      </c>
      <c r="J12" s="605">
        <f>G12*K12</f>
        <v>697.52</v>
      </c>
      <c r="K12" s="590">
        <f>+F12-I12</f>
        <v>4</v>
      </c>
      <c r="L12" s="561"/>
    </row>
    <row r="13" spans="1:12" s="494" customFormat="1" ht="90.75" customHeight="1" x14ac:dyDescent="0.45">
      <c r="A13" s="552" t="s">
        <v>237</v>
      </c>
      <c r="B13" s="552" t="s">
        <v>237</v>
      </c>
      <c r="C13" s="553" t="s">
        <v>96</v>
      </c>
      <c r="D13" s="577" t="s">
        <v>324</v>
      </c>
      <c r="E13" s="555">
        <v>1947</v>
      </c>
      <c r="F13" s="583">
        <v>50</v>
      </c>
      <c r="G13" s="589">
        <f t="shared" si="0"/>
        <v>38.94</v>
      </c>
      <c r="H13" s="583"/>
      <c r="I13" s="553">
        <v>6</v>
      </c>
      <c r="J13" s="605">
        <f>G13*K13</f>
        <v>1713.36</v>
      </c>
      <c r="K13" s="590">
        <f t="shared" ref="K13:K18" si="1">+F13-I13</f>
        <v>44</v>
      </c>
      <c r="L13" s="561"/>
    </row>
    <row r="14" spans="1:12" s="494" customFormat="1" ht="91.5" customHeight="1" x14ac:dyDescent="0.45">
      <c r="A14" s="552" t="s">
        <v>237</v>
      </c>
      <c r="B14" s="552" t="s">
        <v>237</v>
      </c>
      <c r="C14" s="553" t="s">
        <v>163</v>
      </c>
      <c r="D14" s="564" t="s">
        <v>241</v>
      </c>
      <c r="E14" s="565">
        <v>413</v>
      </c>
      <c r="F14" s="583">
        <v>1</v>
      </c>
      <c r="G14" s="589">
        <f t="shared" si="0"/>
        <v>413</v>
      </c>
      <c r="H14" s="566"/>
      <c r="I14" s="553"/>
      <c r="J14" s="605">
        <f t="shared" ref="J14:J72" si="2">G14*K14</f>
        <v>413</v>
      </c>
      <c r="K14" s="590">
        <f t="shared" si="1"/>
        <v>1</v>
      </c>
      <c r="L14" s="561"/>
    </row>
    <row r="15" spans="1:12" s="494" customFormat="1" ht="102" customHeight="1" x14ac:dyDescent="0.45">
      <c r="A15" s="552" t="s">
        <v>237</v>
      </c>
      <c r="B15" s="552" t="s">
        <v>237</v>
      </c>
      <c r="C15" s="553" t="s">
        <v>164</v>
      </c>
      <c r="D15" s="564" t="s">
        <v>240</v>
      </c>
      <c r="E15" s="565">
        <v>413</v>
      </c>
      <c r="F15" s="583">
        <v>1</v>
      </c>
      <c r="G15" s="589">
        <f t="shared" si="0"/>
        <v>413</v>
      </c>
      <c r="H15" s="566"/>
      <c r="I15" s="553"/>
      <c r="J15" s="605">
        <f t="shared" si="2"/>
        <v>413</v>
      </c>
      <c r="K15" s="590">
        <f t="shared" si="1"/>
        <v>1</v>
      </c>
      <c r="L15" s="561"/>
    </row>
    <row r="16" spans="1:12" s="494" customFormat="1" ht="93" customHeight="1" x14ac:dyDescent="0.45">
      <c r="A16" s="552" t="s">
        <v>236</v>
      </c>
      <c r="B16" s="552" t="s">
        <v>237</v>
      </c>
      <c r="C16" s="553" t="s">
        <v>159</v>
      </c>
      <c r="D16" s="564" t="s">
        <v>239</v>
      </c>
      <c r="E16" s="565">
        <v>413</v>
      </c>
      <c r="F16" s="583">
        <v>1</v>
      </c>
      <c r="G16" s="589">
        <f t="shared" si="0"/>
        <v>413</v>
      </c>
      <c r="H16" s="566"/>
      <c r="I16" s="553"/>
      <c r="J16" s="605">
        <f t="shared" si="2"/>
        <v>413</v>
      </c>
      <c r="K16" s="590">
        <f t="shared" si="1"/>
        <v>1</v>
      </c>
      <c r="L16" s="561"/>
    </row>
    <row r="17" spans="1:61" s="506" customFormat="1" ht="80.099999999999994" customHeight="1" x14ac:dyDescent="0.45">
      <c r="A17" s="552" t="s">
        <v>237</v>
      </c>
      <c r="B17" s="552" t="s">
        <v>237</v>
      </c>
      <c r="C17" s="553" t="s">
        <v>250</v>
      </c>
      <c r="D17" s="592" t="s">
        <v>251</v>
      </c>
      <c r="E17" s="565">
        <v>3422</v>
      </c>
      <c r="F17" s="583">
        <v>1</v>
      </c>
      <c r="G17" s="589">
        <f t="shared" si="0"/>
        <v>3422</v>
      </c>
      <c r="H17" s="633"/>
      <c r="I17" s="553"/>
      <c r="J17" s="605">
        <f t="shared" si="2"/>
        <v>3422</v>
      </c>
      <c r="K17" s="590">
        <f t="shared" si="1"/>
        <v>1</v>
      </c>
      <c r="L17" s="576"/>
    </row>
    <row r="18" spans="1:61" s="494" customFormat="1" ht="94.5" customHeight="1" x14ac:dyDescent="0.45">
      <c r="A18" s="552" t="s">
        <v>237</v>
      </c>
      <c r="B18" s="552" t="s">
        <v>237</v>
      </c>
      <c r="C18" s="553" t="s">
        <v>436</v>
      </c>
      <c r="D18" s="577" t="s">
        <v>219</v>
      </c>
      <c r="E18" s="555">
        <v>22839</v>
      </c>
      <c r="F18" s="583">
        <v>2</v>
      </c>
      <c r="G18" s="589">
        <f t="shared" si="0"/>
        <v>11419.5</v>
      </c>
      <c r="H18" s="553"/>
      <c r="I18" s="553"/>
      <c r="J18" s="605">
        <f t="shared" si="2"/>
        <v>22839</v>
      </c>
      <c r="K18" s="590">
        <f t="shared" si="1"/>
        <v>2</v>
      </c>
      <c r="L18" s="561"/>
    </row>
    <row r="19" spans="1:61" s="494" customFormat="1" ht="85.5" customHeight="1" x14ac:dyDescent="0.45">
      <c r="A19" s="552" t="s">
        <v>237</v>
      </c>
      <c r="B19" s="552" t="s">
        <v>237</v>
      </c>
      <c r="C19" s="553" t="s">
        <v>114</v>
      </c>
      <c r="D19" s="577" t="s">
        <v>226</v>
      </c>
      <c r="E19" s="555">
        <v>10135.6</v>
      </c>
      <c r="F19" s="583">
        <v>4</v>
      </c>
      <c r="G19" s="589">
        <f t="shared" si="0"/>
        <v>2533.9</v>
      </c>
      <c r="H19" s="553"/>
      <c r="I19" s="553">
        <v>1</v>
      </c>
      <c r="J19" s="605">
        <f t="shared" si="2"/>
        <v>7601.7000000000007</v>
      </c>
      <c r="K19" s="590">
        <f t="shared" ref="K19:K73" si="3">+F19+H19-I19</f>
        <v>3</v>
      </c>
      <c r="L19" s="561"/>
    </row>
    <row r="20" spans="1:61" s="494" customFormat="1" ht="80.099999999999994" customHeight="1" x14ac:dyDescent="0.45">
      <c r="A20" s="552" t="s">
        <v>237</v>
      </c>
      <c r="B20" s="552" t="s">
        <v>237</v>
      </c>
      <c r="C20" s="553" t="s">
        <v>113</v>
      </c>
      <c r="D20" s="577" t="s">
        <v>415</v>
      </c>
      <c r="E20" s="555">
        <v>3422</v>
      </c>
      <c r="F20" s="583">
        <v>1</v>
      </c>
      <c r="G20" s="589">
        <f t="shared" si="0"/>
        <v>3422</v>
      </c>
      <c r="H20" s="553"/>
      <c r="I20" s="553"/>
      <c r="J20" s="605">
        <f t="shared" si="2"/>
        <v>3422</v>
      </c>
      <c r="K20" s="590">
        <f t="shared" si="3"/>
        <v>1</v>
      </c>
      <c r="L20" s="561"/>
    </row>
    <row r="21" spans="1:61" s="508" customFormat="1" ht="72" customHeight="1" x14ac:dyDescent="0.45">
      <c r="A21" s="552" t="s">
        <v>237</v>
      </c>
      <c r="B21" s="552" t="s">
        <v>237</v>
      </c>
      <c r="C21" s="553" t="s">
        <v>254</v>
      </c>
      <c r="D21" s="592" t="s">
        <v>255</v>
      </c>
      <c r="E21" s="565">
        <v>5310</v>
      </c>
      <c r="F21" s="583">
        <v>1</v>
      </c>
      <c r="G21" s="589">
        <f t="shared" si="0"/>
        <v>5310</v>
      </c>
      <c r="H21" s="633"/>
      <c r="I21" s="553"/>
      <c r="J21" s="605">
        <f t="shared" si="2"/>
        <v>5310</v>
      </c>
      <c r="K21" s="590">
        <f t="shared" si="3"/>
        <v>1</v>
      </c>
      <c r="L21" s="578"/>
    </row>
    <row r="22" spans="1:61" s="508" customFormat="1" ht="90.75" customHeight="1" x14ac:dyDescent="0.45">
      <c r="A22" s="552" t="s">
        <v>237</v>
      </c>
      <c r="B22" s="552" t="s">
        <v>237</v>
      </c>
      <c r="C22" s="553" t="s">
        <v>117</v>
      </c>
      <c r="D22" s="577" t="s">
        <v>323</v>
      </c>
      <c r="E22" s="555">
        <v>42677.96</v>
      </c>
      <c r="F22" s="583">
        <v>3</v>
      </c>
      <c r="G22" s="589">
        <f t="shared" si="0"/>
        <v>14225.986666666666</v>
      </c>
      <c r="H22" s="553"/>
      <c r="I22" s="553"/>
      <c r="J22" s="605">
        <f t="shared" si="2"/>
        <v>42677.96</v>
      </c>
      <c r="K22" s="590">
        <f t="shared" si="3"/>
        <v>3</v>
      </c>
      <c r="L22" s="578"/>
    </row>
    <row r="23" spans="1:61" s="632" customFormat="1" ht="87" customHeight="1" x14ac:dyDescent="0.45">
      <c r="A23" s="552">
        <v>43748</v>
      </c>
      <c r="B23" s="552">
        <v>43748</v>
      </c>
      <c r="C23" s="583" t="s">
        <v>81</v>
      </c>
      <c r="D23" s="599" t="s">
        <v>322</v>
      </c>
      <c r="E23" s="589">
        <v>407</v>
      </c>
      <c r="F23" s="583">
        <v>24</v>
      </c>
      <c r="G23" s="589">
        <f t="shared" si="0"/>
        <v>16.958333333333332</v>
      </c>
      <c r="H23" s="583"/>
      <c r="I23" s="583"/>
      <c r="J23" s="605">
        <f t="shared" si="2"/>
        <v>407</v>
      </c>
      <c r="K23" s="590">
        <f t="shared" si="3"/>
        <v>24</v>
      </c>
      <c r="L23" s="57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  <c r="AL23" s="508"/>
      <c r="AM23" s="508"/>
      <c r="AN23" s="508"/>
      <c r="AO23" s="508"/>
      <c r="AP23" s="508"/>
      <c r="AQ23" s="508"/>
      <c r="AR23" s="508"/>
      <c r="AS23" s="508"/>
      <c r="AT23" s="508"/>
      <c r="AU23" s="508"/>
      <c r="AV23" s="508"/>
      <c r="AW23" s="508"/>
      <c r="AX23" s="508"/>
      <c r="AY23" s="508"/>
      <c r="AZ23" s="508"/>
      <c r="BA23" s="508"/>
      <c r="BB23" s="508"/>
      <c r="BC23" s="508"/>
      <c r="BD23" s="508"/>
      <c r="BE23" s="508"/>
      <c r="BF23" s="508"/>
      <c r="BG23" s="508"/>
      <c r="BH23" s="508"/>
      <c r="BI23" s="508"/>
    </row>
    <row r="24" spans="1:61" s="632" customFormat="1" ht="80.099999999999994" customHeight="1" x14ac:dyDescent="0.45">
      <c r="A24" s="552" t="s">
        <v>328</v>
      </c>
      <c r="B24" s="552" t="s">
        <v>237</v>
      </c>
      <c r="C24" s="583" t="s">
        <v>85</v>
      </c>
      <c r="D24" s="600" t="s">
        <v>321</v>
      </c>
      <c r="E24" s="589">
        <v>2061.6999999999998</v>
      </c>
      <c r="F24" s="583">
        <v>60</v>
      </c>
      <c r="G24" s="589">
        <f t="shared" si="0"/>
        <v>34.361666666666665</v>
      </c>
      <c r="H24" s="583"/>
      <c r="I24" s="583">
        <v>40</v>
      </c>
      <c r="J24" s="605">
        <f t="shared" si="2"/>
        <v>687.23333333333335</v>
      </c>
      <c r="K24" s="590">
        <f t="shared" si="3"/>
        <v>20</v>
      </c>
      <c r="L24" s="578"/>
      <c r="M24" s="508"/>
      <c r="N24" s="508"/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508"/>
      <c r="Z24" s="508"/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508"/>
      <c r="AL24" s="508"/>
      <c r="AM24" s="508"/>
      <c r="AN24" s="508"/>
      <c r="AO24" s="508"/>
      <c r="AP24" s="508"/>
      <c r="AQ24" s="508"/>
      <c r="AR24" s="508"/>
      <c r="AS24" s="508"/>
      <c r="AT24" s="508"/>
      <c r="AU24" s="508"/>
      <c r="AV24" s="508"/>
      <c r="AW24" s="508"/>
      <c r="AX24" s="508"/>
      <c r="AY24" s="508"/>
      <c r="AZ24" s="508"/>
      <c r="BA24" s="508"/>
      <c r="BB24" s="508"/>
      <c r="BC24" s="508"/>
      <c r="BD24" s="508"/>
      <c r="BE24" s="508"/>
      <c r="BF24" s="508"/>
      <c r="BG24" s="508"/>
      <c r="BH24" s="508"/>
      <c r="BI24" s="508"/>
    </row>
    <row r="25" spans="1:61" s="508" customFormat="1" ht="93.75" customHeight="1" x14ac:dyDescent="0.45">
      <c r="A25" s="552">
        <v>43748</v>
      </c>
      <c r="B25" s="552" t="s">
        <v>78</v>
      </c>
      <c r="C25" s="583" t="s">
        <v>89</v>
      </c>
      <c r="D25" s="599" t="s">
        <v>3</v>
      </c>
      <c r="E25" s="589">
        <v>840</v>
      </c>
      <c r="F25" s="583">
        <v>50</v>
      </c>
      <c r="G25" s="589">
        <f t="shared" si="0"/>
        <v>16.8</v>
      </c>
      <c r="H25" s="583"/>
      <c r="I25" s="583">
        <v>10</v>
      </c>
      <c r="J25" s="605">
        <f t="shared" si="2"/>
        <v>672</v>
      </c>
      <c r="K25" s="590">
        <f t="shared" si="3"/>
        <v>40</v>
      </c>
      <c r="L25" s="578"/>
    </row>
    <row r="26" spans="1:61" s="631" customFormat="1" ht="100.5" customHeight="1" x14ac:dyDescent="0.45">
      <c r="A26" s="552" t="s">
        <v>237</v>
      </c>
      <c r="B26" s="552" t="s">
        <v>237</v>
      </c>
      <c r="C26" s="553" t="s">
        <v>292</v>
      </c>
      <c r="D26" s="577" t="s">
        <v>435</v>
      </c>
      <c r="E26" s="555">
        <v>2346</v>
      </c>
      <c r="F26" s="583">
        <v>10</v>
      </c>
      <c r="G26" s="589">
        <f t="shared" si="0"/>
        <v>234.6</v>
      </c>
      <c r="H26" s="583"/>
      <c r="I26" s="553">
        <v>4</v>
      </c>
      <c r="J26" s="605">
        <f t="shared" si="2"/>
        <v>1407.6</v>
      </c>
      <c r="K26" s="590">
        <f t="shared" si="3"/>
        <v>6</v>
      </c>
      <c r="L26" s="57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  <c r="AL26" s="508"/>
      <c r="AM26" s="508"/>
      <c r="AN26" s="508"/>
      <c r="AO26" s="508"/>
      <c r="AP26" s="508"/>
      <c r="AQ26" s="508"/>
      <c r="AR26" s="508"/>
      <c r="AS26" s="508"/>
      <c r="AT26" s="508"/>
      <c r="AU26" s="508"/>
      <c r="AV26" s="508"/>
      <c r="AW26" s="508"/>
      <c r="AX26" s="508"/>
      <c r="AY26" s="508"/>
      <c r="AZ26" s="508"/>
      <c r="BA26" s="508"/>
      <c r="BB26" s="508"/>
      <c r="BC26" s="508"/>
      <c r="BD26" s="508"/>
      <c r="BE26" s="508"/>
      <c r="BF26" s="508"/>
      <c r="BG26" s="508"/>
      <c r="BH26" s="508"/>
      <c r="BI26" s="508"/>
    </row>
    <row r="27" spans="1:61" s="632" customFormat="1" ht="80.099999999999994" customHeight="1" x14ac:dyDescent="0.45">
      <c r="A27" s="552">
        <v>43748</v>
      </c>
      <c r="B27" s="552" t="s">
        <v>78</v>
      </c>
      <c r="C27" s="553" t="s">
        <v>93</v>
      </c>
      <c r="D27" s="577" t="s">
        <v>316</v>
      </c>
      <c r="E27" s="555">
        <v>117.056</v>
      </c>
      <c r="F27" s="583">
        <v>19</v>
      </c>
      <c r="G27" s="589">
        <f t="shared" si="0"/>
        <v>6.1608421052631579</v>
      </c>
      <c r="H27" s="583"/>
      <c r="I27" s="553">
        <v>6</v>
      </c>
      <c r="J27" s="605">
        <f t="shared" si="2"/>
        <v>80.090947368421055</v>
      </c>
      <c r="K27" s="590">
        <f t="shared" si="3"/>
        <v>13</v>
      </c>
      <c r="L27" s="57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508"/>
      <c r="AE27" s="508"/>
      <c r="AF27" s="508"/>
      <c r="AG27" s="508"/>
      <c r="AH27" s="508"/>
      <c r="AI27" s="508"/>
      <c r="AJ27" s="508"/>
      <c r="AK27" s="508"/>
      <c r="AL27" s="508"/>
      <c r="AM27" s="508"/>
      <c r="AN27" s="508"/>
      <c r="AO27" s="508"/>
      <c r="AP27" s="508"/>
      <c r="AQ27" s="508"/>
      <c r="AR27" s="508"/>
      <c r="AS27" s="508"/>
      <c r="AT27" s="508"/>
      <c r="AU27" s="508"/>
      <c r="AV27" s="508"/>
      <c r="AW27" s="508"/>
      <c r="AX27" s="508"/>
      <c r="AY27" s="508"/>
      <c r="AZ27" s="508"/>
      <c r="BA27" s="508"/>
    </row>
    <row r="28" spans="1:61" s="632" customFormat="1" ht="80.099999999999994" customHeight="1" x14ac:dyDescent="0.45">
      <c r="A28" s="552" t="s">
        <v>237</v>
      </c>
      <c r="B28" s="552" t="s">
        <v>237</v>
      </c>
      <c r="C28" s="553" t="s">
        <v>96</v>
      </c>
      <c r="D28" s="597" t="s">
        <v>315</v>
      </c>
      <c r="E28" s="555">
        <v>2360</v>
      </c>
      <c r="F28" s="583">
        <v>80</v>
      </c>
      <c r="G28" s="589">
        <f t="shared" si="0"/>
        <v>29.5</v>
      </c>
      <c r="H28" s="583"/>
      <c r="I28" s="553">
        <v>21</v>
      </c>
      <c r="J28" s="605">
        <f t="shared" si="2"/>
        <v>1740.5</v>
      </c>
      <c r="K28" s="590">
        <f t="shared" si="3"/>
        <v>59</v>
      </c>
      <c r="L28" s="57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8"/>
      <c r="Z28" s="508"/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  <c r="AL28" s="508"/>
      <c r="AM28" s="508"/>
      <c r="AN28" s="508"/>
      <c r="AO28" s="508"/>
      <c r="AP28" s="508"/>
      <c r="AQ28" s="508"/>
      <c r="AR28" s="508"/>
      <c r="AS28" s="508"/>
      <c r="AT28" s="508"/>
      <c r="AU28" s="508"/>
      <c r="AV28" s="508"/>
      <c r="AW28" s="508"/>
      <c r="AX28" s="508"/>
      <c r="AY28" s="508"/>
      <c r="AZ28" s="508"/>
      <c r="BA28" s="508"/>
    </row>
    <row r="29" spans="1:61" s="632" customFormat="1" ht="80.099999999999994" customHeight="1" x14ac:dyDescent="0.45">
      <c r="A29" s="552" t="s">
        <v>237</v>
      </c>
      <c r="B29" s="552" t="s">
        <v>236</v>
      </c>
      <c r="C29" s="583" t="s">
        <v>118</v>
      </c>
      <c r="D29" s="600" t="s">
        <v>221</v>
      </c>
      <c r="E29" s="589">
        <v>468.46</v>
      </c>
      <c r="F29" s="583">
        <v>4</v>
      </c>
      <c r="G29" s="589">
        <f t="shared" si="0"/>
        <v>117.11499999999999</v>
      </c>
      <c r="H29" s="583"/>
      <c r="I29" s="583"/>
      <c r="J29" s="605">
        <f t="shared" si="2"/>
        <v>468.46</v>
      </c>
      <c r="K29" s="590">
        <f t="shared" si="3"/>
        <v>4</v>
      </c>
      <c r="L29" s="57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8"/>
      <c r="AR29" s="508"/>
      <c r="AS29" s="508"/>
      <c r="AT29" s="508"/>
      <c r="AU29" s="508"/>
      <c r="AV29" s="508"/>
      <c r="AW29" s="508"/>
      <c r="AX29" s="508"/>
      <c r="AY29" s="508"/>
      <c r="AZ29" s="508"/>
      <c r="BA29" s="508"/>
    </row>
    <row r="30" spans="1:61" s="630" customFormat="1" ht="80.099999999999994" customHeight="1" x14ac:dyDescent="0.5">
      <c r="A30" s="672" t="s">
        <v>437</v>
      </c>
      <c r="B30" s="672" t="s">
        <v>193</v>
      </c>
      <c r="C30" s="553" t="s">
        <v>98</v>
      </c>
      <c r="D30" s="577" t="s">
        <v>313</v>
      </c>
      <c r="E30" s="555">
        <v>743.04</v>
      </c>
      <c r="F30" s="553">
        <v>61</v>
      </c>
      <c r="G30" s="555">
        <v>15.81</v>
      </c>
      <c r="H30" s="553"/>
      <c r="I30" s="553"/>
      <c r="J30" s="605">
        <f>G30*K30</f>
        <v>964.41000000000008</v>
      </c>
      <c r="K30" s="590">
        <f t="shared" si="3"/>
        <v>61</v>
      </c>
      <c r="L30" s="666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667"/>
      <c r="AA30" s="667"/>
      <c r="AB30" s="667"/>
      <c r="AC30" s="667"/>
      <c r="AD30" s="667"/>
      <c r="AE30" s="667"/>
      <c r="AF30" s="667"/>
      <c r="AG30" s="667"/>
      <c r="AH30" s="667"/>
      <c r="AI30" s="667"/>
      <c r="AJ30" s="667"/>
      <c r="AK30" s="667"/>
      <c r="AL30" s="667"/>
      <c r="AM30" s="667"/>
      <c r="AN30" s="667"/>
      <c r="AO30" s="667"/>
      <c r="AP30" s="667"/>
      <c r="AQ30" s="667"/>
      <c r="AR30" s="667"/>
      <c r="AS30" s="667"/>
      <c r="AT30" s="667"/>
      <c r="AU30" s="667"/>
      <c r="AV30" s="667"/>
      <c r="AW30" s="667"/>
      <c r="AX30" s="667"/>
      <c r="AY30" s="667"/>
      <c r="AZ30" s="667"/>
      <c r="BA30" s="667"/>
    </row>
    <row r="31" spans="1:61" s="508" customFormat="1" ht="80.099999999999994" customHeight="1" x14ac:dyDescent="0.45">
      <c r="A31" s="552">
        <v>43748</v>
      </c>
      <c r="B31" s="552">
        <v>43748</v>
      </c>
      <c r="C31" s="553" t="s">
        <v>99</v>
      </c>
      <c r="D31" s="577" t="s">
        <v>233</v>
      </c>
      <c r="E31" s="555">
        <f>36*K31</f>
        <v>828</v>
      </c>
      <c r="F31" s="583">
        <v>45</v>
      </c>
      <c r="G31" s="589">
        <f t="shared" si="0"/>
        <v>18.399999999999999</v>
      </c>
      <c r="H31" s="583"/>
      <c r="I31" s="553">
        <v>22</v>
      </c>
      <c r="J31" s="605">
        <f t="shared" si="2"/>
        <v>423.2</v>
      </c>
      <c r="K31" s="590">
        <f t="shared" si="3"/>
        <v>23</v>
      </c>
      <c r="L31" s="578"/>
    </row>
    <row r="32" spans="1:61" s="508" customFormat="1" ht="80.099999999999994" customHeight="1" x14ac:dyDescent="0.45">
      <c r="A32" s="552">
        <v>43748</v>
      </c>
      <c r="B32" s="552">
        <v>43748</v>
      </c>
      <c r="C32" s="553" t="s">
        <v>99</v>
      </c>
      <c r="D32" s="577" t="s">
        <v>312</v>
      </c>
      <c r="E32" s="555">
        <f>79*K32</f>
        <v>1580</v>
      </c>
      <c r="F32" s="583">
        <v>28</v>
      </c>
      <c r="G32" s="589">
        <f t="shared" si="0"/>
        <v>56.428571428571431</v>
      </c>
      <c r="H32" s="583"/>
      <c r="I32" s="553">
        <v>8</v>
      </c>
      <c r="J32" s="605">
        <f t="shared" si="2"/>
        <v>1128.5714285714287</v>
      </c>
      <c r="K32" s="590">
        <f t="shared" si="3"/>
        <v>20</v>
      </c>
      <c r="L32" s="578"/>
    </row>
    <row r="33" spans="1:12" s="508" customFormat="1" ht="80.099999999999994" customHeight="1" x14ac:dyDescent="0.45">
      <c r="A33" s="552">
        <v>43748</v>
      </c>
      <c r="B33" s="552">
        <v>43748</v>
      </c>
      <c r="C33" s="553" t="s">
        <v>101</v>
      </c>
      <c r="D33" s="577" t="s">
        <v>310</v>
      </c>
      <c r="E33" s="555">
        <v>262.67</v>
      </c>
      <c r="F33" s="583">
        <v>11</v>
      </c>
      <c r="G33" s="589">
        <f t="shared" si="0"/>
        <v>23.879090909090909</v>
      </c>
      <c r="H33" s="583"/>
      <c r="I33" s="553"/>
      <c r="J33" s="605">
        <f t="shared" si="2"/>
        <v>262.67</v>
      </c>
      <c r="K33" s="590">
        <f t="shared" si="3"/>
        <v>11</v>
      </c>
      <c r="L33" s="578"/>
    </row>
    <row r="34" spans="1:12" s="508" customFormat="1" ht="90.75" customHeight="1" x14ac:dyDescent="0.45">
      <c r="A34" s="552" t="s">
        <v>237</v>
      </c>
      <c r="B34" s="552" t="s">
        <v>237</v>
      </c>
      <c r="C34" s="553" t="s">
        <v>101</v>
      </c>
      <c r="D34" s="577" t="s">
        <v>232</v>
      </c>
      <c r="E34" s="555">
        <v>13133.4</v>
      </c>
      <c r="F34" s="583">
        <v>50</v>
      </c>
      <c r="G34" s="589">
        <f t="shared" si="0"/>
        <v>262.66800000000001</v>
      </c>
      <c r="H34" s="583"/>
      <c r="I34" s="553">
        <v>4</v>
      </c>
      <c r="J34" s="605">
        <f t="shared" si="2"/>
        <v>12082.728000000001</v>
      </c>
      <c r="K34" s="590">
        <f t="shared" si="3"/>
        <v>46</v>
      </c>
      <c r="L34" s="578"/>
    </row>
    <row r="35" spans="1:12" s="508" customFormat="1" ht="90.75" customHeight="1" x14ac:dyDescent="0.45">
      <c r="A35" s="552" t="s">
        <v>78</v>
      </c>
      <c r="B35" s="552" t="s">
        <v>78</v>
      </c>
      <c r="C35" s="553" t="s">
        <v>101</v>
      </c>
      <c r="D35" s="577" t="s">
        <v>234</v>
      </c>
      <c r="E35" s="555">
        <v>179.08</v>
      </c>
      <c r="F35" s="583">
        <v>11</v>
      </c>
      <c r="G35" s="589">
        <f t="shared" si="0"/>
        <v>16.28</v>
      </c>
      <c r="H35" s="583"/>
      <c r="I35" s="553"/>
      <c r="J35" s="605">
        <f t="shared" si="2"/>
        <v>179.08</v>
      </c>
      <c r="K35" s="590">
        <f t="shared" si="3"/>
        <v>11</v>
      </c>
      <c r="L35" s="578"/>
    </row>
    <row r="36" spans="1:12" s="508" customFormat="1" ht="61.5" customHeight="1" x14ac:dyDescent="0.45">
      <c r="A36" s="552" t="s">
        <v>237</v>
      </c>
      <c r="B36" s="552" t="s">
        <v>237</v>
      </c>
      <c r="C36" s="553" t="s">
        <v>128</v>
      </c>
      <c r="D36" s="598" t="s">
        <v>283</v>
      </c>
      <c r="E36" s="555">
        <v>1062</v>
      </c>
      <c r="F36" s="583">
        <v>15</v>
      </c>
      <c r="G36" s="589">
        <f t="shared" si="0"/>
        <v>70.8</v>
      </c>
      <c r="H36" s="553"/>
      <c r="I36" s="553">
        <v>7</v>
      </c>
      <c r="J36" s="605">
        <f t="shared" si="2"/>
        <v>566.4</v>
      </c>
      <c r="K36" s="590">
        <f t="shared" si="3"/>
        <v>8</v>
      </c>
      <c r="L36" s="578"/>
    </row>
    <row r="37" spans="1:12" s="508" customFormat="1" ht="72" customHeight="1" x14ac:dyDescent="0.45">
      <c r="A37" s="552" t="s">
        <v>346</v>
      </c>
      <c r="B37" s="552">
        <v>44412</v>
      </c>
      <c r="C37" s="553" t="s">
        <v>344</v>
      </c>
      <c r="D37" s="592" t="s">
        <v>345</v>
      </c>
      <c r="E37" s="565">
        <v>27294</v>
      </c>
      <c r="F37" s="583">
        <v>75</v>
      </c>
      <c r="G37" s="589">
        <f t="shared" si="0"/>
        <v>363.92</v>
      </c>
      <c r="H37" s="593"/>
      <c r="I37" s="553">
        <v>12</v>
      </c>
      <c r="J37" s="605">
        <f t="shared" si="2"/>
        <v>22926.960000000003</v>
      </c>
      <c r="K37" s="590">
        <f t="shared" si="3"/>
        <v>63</v>
      </c>
      <c r="L37" s="578"/>
    </row>
    <row r="38" spans="1:12" s="508" customFormat="1" ht="60" customHeight="1" x14ac:dyDescent="0.45">
      <c r="A38" s="552">
        <v>43748</v>
      </c>
      <c r="B38" s="552">
        <v>43748</v>
      </c>
      <c r="C38" s="553" t="s">
        <v>151</v>
      </c>
      <c r="D38" s="592" t="s">
        <v>217</v>
      </c>
      <c r="E38" s="565">
        <v>206.5</v>
      </c>
      <c r="F38" s="583">
        <v>5</v>
      </c>
      <c r="G38" s="589">
        <f t="shared" si="0"/>
        <v>41.3</v>
      </c>
      <c r="H38" s="633"/>
      <c r="I38" s="553">
        <v>3</v>
      </c>
      <c r="J38" s="605">
        <f t="shared" si="2"/>
        <v>82.6</v>
      </c>
      <c r="K38" s="590">
        <f t="shared" si="3"/>
        <v>2</v>
      </c>
      <c r="L38" s="578"/>
    </row>
    <row r="39" spans="1:12" s="508" customFormat="1" ht="72.75" customHeight="1" x14ac:dyDescent="0.45">
      <c r="A39" s="552" t="s">
        <v>237</v>
      </c>
      <c r="B39" s="552" t="s">
        <v>237</v>
      </c>
      <c r="C39" s="553" t="s">
        <v>297</v>
      </c>
      <c r="D39" s="592" t="s">
        <v>308</v>
      </c>
      <c r="E39" s="565">
        <v>380</v>
      </c>
      <c r="F39" s="583">
        <v>4</v>
      </c>
      <c r="G39" s="589">
        <f t="shared" si="0"/>
        <v>95</v>
      </c>
      <c r="H39" s="633"/>
      <c r="I39" s="553">
        <v>3</v>
      </c>
      <c r="J39" s="605">
        <f t="shared" si="2"/>
        <v>95</v>
      </c>
      <c r="K39" s="590">
        <f t="shared" si="3"/>
        <v>1</v>
      </c>
      <c r="L39" s="578"/>
    </row>
    <row r="40" spans="1:12" s="508" customFormat="1" ht="71.25" customHeight="1" x14ac:dyDescent="0.45">
      <c r="A40" s="552">
        <v>43748</v>
      </c>
      <c r="B40" s="552">
        <v>43748</v>
      </c>
      <c r="C40" s="553" t="s">
        <v>111</v>
      </c>
      <c r="D40" s="597" t="s">
        <v>223</v>
      </c>
      <c r="E40" s="555">
        <f>30*13</f>
        <v>390</v>
      </c>
      <c r="F40" s="583">
        <v>13</v>
      </c>
      <c r="G40" s="589">
        <f t="shared" si="0"/>
        <v>30</v>
      </c>
      <c r="H40" s="553"/>
      <c r="I40" s="553">
        <v>4</v>
      </c>
      <c r="J40" s="605">
        <f t="shared" si="2"/>
        <v>270</v>
      </c>
      <c r="K40" s="590">
        <f t="shared" si="3"/>
        <v>9</v>
      </c>
      <c r="L40" s="578"/>
    </row>
    <row r="41" spans="1:12" s="508" customFormat="1" ht="80.099999999999994" customHeight="1" x14ac:dyDescent="0.45">
      <c r="A41" s="552" t="s">
        <v>237</v>
      </c>
      <c r="B41" s="552" t="s">
        <v>237</v>
      </c>
      <c r="C41" s="553" t="s">
        <v>124</v>
      </c>
      <c r="D41" s="597" t="s">
        <v>213</v>
      </c>
      <c r="E41" s="555">
        <v>9188.42</v>
      </c>
      <c r="F41" s="583">
        <v>35</v>
      </c>
      <c r="G41" s="589">
        <f t="shared" si="0"/>
        <v>262.52628571428573</v>
      </c>
      <c r="H41" s="553"/>
      <c r="I41" s="553">
        <v>11</v>
      </c>
      <c r="J41" s="605">
        <f t="shared" si="2"/>
        <v>6300.6308571428581</v>
      </c>
      <c r="K41" s="590">
        <f t="shared" si="3"/>
        <v>24</v>
      </c>
      <c r="L41" s="578"/>
    </row>
    <row r="42" spans="1:12" s="508" customFormat="1" ht="89.25" customHeight="1" x14ac:dyDescent="0.45">
      <c r="A42" s="552" t="s">
        <v>237</v>
      </c>
      <c r="B42" s="552" t="s">
        <v>237</v>
      </c>
      <c r="C42" s="553" t="s">
        <v>281</v>
      </c>
      <c r="D42" s="554" t="s">
        <v>282</v>
      </c>
      <c r="E42" s="555">
        <v>9188.42</v>
      </c>
      <c r="F42" s="583">
        <v>35</v>
      </c>
      <c r="G42" s="589">
        <f t="shared" si="0"/>
        <v>262.52628571428573</v>
      </c>
      <c r="H42" s="553"/>
      <c r="I42" s="553">
        <v>25</v>
      </c>
      <c r="J42" s="605">
        <f t="shared" si="2"/>
        <v>2625.2628571428572</v>
      </c>
      <c r="K42" s="590">
        <f t="shared" si="3"/>
        <v>10</v>
      </c>
      <c r="L42" s="578"/>
    </row>
    <row r="43" spans="1:12" s="508" customFormat="1" ht="80.099999999999994" customHeight="1" x14ac:dyDescent="0.45">
      <c r="A43" s="552" t="s">
        <v>237</v>
      </c>
      <c r="B43" s="552" t="s">
        <v>237</v>
      </c>
      <c r="C43" s="553" t="s">
        <v>125</v>
      </c>
      <c r="D43" s="597" t="s">
        <v>214</v>
      </c>
      <c r="E43" s="555">
        <v>13126.32</v>
      </c>
      <c r="F43" s="583">
        <v>50</v>
      </c>
      <c r="G43" s="589">
        <f t="shared" si="0"/>
        <v>262.52639999999997</v>
      </c>
      <c r="H43" s="553"/>
      <c r="I43" s="553">
        <v>40</v>
      </c>
      <c r="J43" s="605">
        <f t="shared" si="2"/>
        <v>2625.2639999999997</v>
      </c>
      <c r="K43" s="590">
        <f t="shared" si="3"/>
        <v>10</v>
      </c>
      <c r="L43" s="578"/>
    </row>
    <row r="44" spans="1:12" s="508" customFormat="1" ht="59.25" customHeight="1" x14ac:dyDescent="0.45">
      <c r="A44" s="552" t="s">
        <v>237</v>
      </c>
      <c r="B44" s="552" t="s">
        <v>237</v>
      </c>
      <c r="C44" s="553" t="s">
        <v>126</v>
      </c>
      <c r="D44" s="598" t="s">
        <v>215</v>
      </c>
      <c r="E44" s="555">
        <v>13126.32</v>
      </c>
      <c r="F44" s="583">
        <v>50</v>
      </c>
      <c r="G44" s="589">
        <f t="shared" si="0"/>
        <v>262.52639999999997</v>
      </c>
      <c r="H44" s="553"/>
      <c r="I44" s="553">
        <v>40</v>
      </c>
      <c r="J44" s="605">
        <f t="shared" si="2"/>
        <v>2625.2639999999997</v>
      </c>
      <c r="K44" s="590">
        <f t="shared" si="3"/>
        <v>10</v>
      </c>
      <c r="L44" s="578"/>
    </row>
    <row r="45" spans="1:12" s="508" customFormat="1" ht="74.25" customHeight="1" x14ac:dyDescent="0.45">
      <c r="A45" s="552" t="s">
        <v>237</v>
      </c>
      <c r="B45" s="552" t="s">
        <v>237</v>
      </c>
      <c r="C45" s="553" t="s">
        <v>127</v>
      </c>
      <c r="D45" s="598" t="s">
        <v>216</v>
      </c>
      <c r="E45" s="555">
        <v>13126.32</v>
      </c>
      <c r="F45" s="583">
        <v>50</v>
      </c>
      <c r="G45" s="589">
        <f t="shared" si="0"/>
        <v>262.52639999999997</v>
      </c>
      <c r="H45" s="553"/>
      <c r="I45" s="553">
        <v>40</v>
      </c>
      <c r="J45" s="605">
        <f t="shared" si="2"/>
        <v>2625.2639999999997</v>
      </c>
      <c r="K45" s="590">
        <f t="shared" si="3"/>
        <v>10</v>
      </c>
      <c r="L45" s="578"/>
    </row>
    <row r="46" spans="1:12" s="508" customFormat="1" ht="82.5" customHeight="1" x14ac:dyDescent="0.45">
      <c r="A46" s="552">
        <v>44114</v>
      </c>
      <c r="B46" s="552">
        <v>43748</v>
      </c>
      <c r="C46" s="583" t="s">
        <v>86</v>
      </c>
      <c r="D46" s="600" t="s">
        <v>307</v>
      </c>
      <c r="E46" s="589">
        <f>35*K46</f>
        <v>12775</v>
      </c>
      <c r="F46" s="583">
        <v>486</v>
      </c>
      <c r="G46" s="589">
        <f t="shared" si="0"/>
        <v>26.286008230452676</v>
      </c>
      <c r="H46" s="583"/>
      <c r="I46" s="583">
        <v>121</v>
      </c>
      <c r="J46" s="605">
        <f t="shared" si="2"/>
        <v>9594.3930041152271</v>
      </c>
      <c r="K46" s="590">
        <f t="shared" si="3"/>
        <v>365</v>
      </c>
      <c r="L46" s="578"/>
    </row>
    <row r="47" spans="1:12" s="508" customFormat="1" ht="81" customHeight="1" x14ac:dyDescent="0.45">
      <c r="A47" s="552" t="s">
        <v>237</v>
      </c>
      <c r="B47" s="552" t="s">
        <v>236</v>
      </c>
      <c r="C47" s="583" t="s">
        <v>86</v>
      </c>
      <c r="D47" s="599" t="s">
        <v>306</v>
      </c>
      <c r="E47" s="589">
        <v>930</v>
      </c>
      <c r="F47" s="583">
        <v>204</v>
      </c>
      <c r="G47" s="589">
        <f t="shared" si="0"/>
        <v>4.5588235294117645</v>
      </c>
      <c r="H47" s="583"/>
      <c r="I47" s="583"/>
      <c r="J47" s="605">
        <f t="shared" si="2"/>
        <v>930</v>
      </c>
      <c r="K47" s="590">
        <f t="shared" si="3"/>
        <v>204</v>
      </c>
      <c r="L47" s="578"/>
    </row>
    <row r="48" spans="1:12" s="508" customFormat="1" ht="86.25" customHeight="1" x14ac:dyDescent="0.45">
      <c r="A48" s="552" t="s">
        <v>438</v>
      </c>
      <c r="B48" s="552" t="s">
        <v>188</v>
      </c>
      <c r="C48" s="583" t="s">
        <v>86</v>
      </c>
      <c r="D48" s="600" t="s">
        <v>305</v>
      </c>
      <c r="E48" s="589">
        <v>741</v>
      </c>
      <c r="F48" s="583">
        <v>145</v>
      </c>
      <c r="G48" s="589">
        <f t="shared" si="0"/>
        <v>5.1103448275862071</v>
      </c>
      <c r="H48" s="583"/>
      <c r="I48" s="583"/>
      <c r="J48" s="605">
        <f t="shared" si="2"/>
        <v>741</v>
      </c>
      <c r="K48" s="590">
        <f t="shared" si="3"/>
        <v>145</v>
      </c>
      <c r="L48" s="578"/>
    </row>
    <row r="49" spans="1:19" s="508" customFormat="1" ht="88.5" customHeight="1" x14ac:dyDescent="0.45">
      <c r="A49" s="552" t="s">
        <v>237</v>
      </c>
      <c r="B49" s="552" t="s">
        <v>237</v>
      </c>
      <c r="C49" s="553" t="s">
        <v>270</v>
      </c>
      <c r="D49" s="597" t="s">
        <v>271</v>
      </c>
      <c r="E49" s="555">
        <v>790.6</v>
      </c>
      <c r="F49" s="583">
        <v>200</v>
      </c>
      <c r="G49" s="589">
        <f t="shared" si="0"/>
        <v>3.9530000000000003</v>
      </c>
      <c r="H49" s="553"/>
      <c r="I49" s="553"/>
      <c r="J49" s="605">
        <f t="shared" si="2"/>
        <v>790.6</v>
      </c>
      <c r="K49" s="590">
        <f t="shared" si="3"/>
        <v>200</v>
      </c>
      <c r="L49" s="578"/>
    </row>
    <row r="50" spans="1:19" s="508" customFormat="1" ht="88.5" customHeight="1" x14ac:dyDescent="0.45">
      <c r="A50" s="552" t="s">
        <v>237</v>
      </c>
      <c r="B50" s="552" t="s">
        <v>237</v>
      </c>
      <c r="C50" s="553" t="s">
        <v>272</v>
      </c>
      <c r="D50" s="597" t="s">
        <v>273</v>
      </c>
      <c r="E50" s="555">
        <v>920.4</v>
      </c>
      <c r="F50" s="583">
        <v>200</v>
      </c>
      <c r="G50" s="589">
        <f t="shared" si="0"/>
        <v>4.6020000000000003</v>
      </c>
      <c r="H50" s="553"/>
      <c r="I50" s="553"/>
      <c r="J50" s="605">
        <f t="shared" si="2"/>
        <v>920.40000000000009</v>
      </c>
      <c r="K50" s="590">
        <f t="shared" si="3"/>
        <v>200</v>
      </c>
      <c r="L50" s="578"/>
    </row>
    <row r="51" spans="1:19" s="508" customFormat="1" ht="88.5" customHeight="1" x14ac:dyDescent="0.45">
      <c r="A51" s="552" t="s">
        <v>237</v>
      </c>
      <c r="B51" s="552" t="s">
        <v>330</v>
      </c>
      <c r="C51" s="553" t="s">
        <v>110</v>
      </c>
      <c r="D51" s="597" t="s">
        <v>224</v>
      </c>
      <c r="E51" s="555">
        <v>930</v>
      </c>
      <c r="F51" s="583">
        <v>214</v>
      </c>
      <c r="G51" s="589">
        <f t="shared" si="0"/>
        <v>4.3457943925233646</v>
      </c>
      <c r="H51" s="553"/>
      <c r="I51" s="553"/>
      <c r="J51" s="605">
        <f t="shared" si="2"/>
        <v>930</v>
      </c>
      <c r="K51" s="590">
        <f t="shared" si="3"/>
        <v>214</v>
      </c>
      <c r="L51" s="578"/>
    </row>
    <row r="52" spans="1:19" s="508" customFormat="1" ht="71.25" customHeight="1" x14ac:dyDescent="0.45">
      <c r="A52" s="552" t="s">
        <v>237</v>
      </c>
      <c r="B52" s="552" t="s">
        <v>237</v>
      </c>
      <c r="C52" s="553" t="s">
        <v>269</v>
      </c>
      <c r="D52" s="597" t="s">
        <v>275</v>
      </c>
      <c r="E52" s="555">
        <v>736.32</v>
      </c>
      <c r="F52" s="583">
        <v>200</v>
      </c>
      <c r="G52" s="589">
        <f t="shared" si="0"/>
        <v>3.6816000000000004</v>
      </c>
      <c r="H52" s="553"/>
      <c r="I52" s="553">
        <v>5</v>
      </c>
      <c r="J52" s="605">
        <f t="shared" si="2"/>
        <v>717.91200000000003</v>
      </c>
      <c r="K52" s="590">
        <f t="shared" si="3"/>
        <v>195</v>
      </c>
      <c r="L52" s="578"/>
    </row>
    <row r="53" spans="1:19" s="508" customFormat="1" ht="90.75" customHeight="1" x14ac:dyDescent="0.45">
      <c r="A53" s="552" t="s">
        <v>439</v>
      </c>
      <c r="B53" s="552">
        <v>43748</v>
      </c>
      <c r="C53" s="583" t="s">
        <v>86</v>
      </c>
      <c r="D53" s="599" t="s">
        <v>222</v>
      </c>
      <c r="E53" s="589">
        <f>12*300</f>
        <v>3600</v>
      </c>
      <c r="F53" s="583">
        <v>300</v>
      </c>
      <c r="G53" s="589">
        <f t="shared" si="0"/>
        <v>12</v>
      </c>
      <c r="H53" s="583"/>
      <c r="I53" s="583">
        <v>60</v>
      </c>
      <c r="J53" s="605">
        <f t="shared" si="2"/>
        <v>2880</v>
      </c>
      <c r="K53" s="590">
        <f t="shared" si="3"/>
        <v>240</v>
      </c>
      <c r="L53" s="578"/>
    </row>
    <row r="54" spans="1:19" s="508" customFormat="1" ht="133.5" customHeight="1" x14ac:dyDescent="0.45">
      <c r="A54" s="552" t="s">
        <v>237</v>
      </c>
      <c r="B54" s="552" t="s">
        <v>237</v>
      </c>
      <c r="C54" s="583" t="s">
        <v>110</v>
      </c>
      <c r="D54" s="599" t="s">
        <v>220</v>
      </c>
      <c r="E54" s="589">
        <f>2*200</f>
        <v>400</v>
      </c>
      <c r="F54" s="583">
        <v>200</v>
      </c>
      <c r="G54" s="589">
        <f t="shared" si="0"/>
        <v>2</v>
      </c>
      <c r="H54" s="583"/>
      <c r="I54" s="583"/>
      <c r="J54" s="605">
        <f t="shared" si="2"/>
        <v>400</v>
      </c>
      <c r="K54" s="590">
        <f t="shared" si="3"/>
        <v>200</v>
      </c>
      <c r="L54" s="578"/>
    </row>
    <row r="55" spans="1:19" s="508" customFormat="1" ht="87.75" customHeight="1" x14ac:dyDescent="0.45">
      <c r="A55" s="552" t="s">
        <v>438</v>
      </c>
      <c r="B55" s="552">
        <v>44114</v>
      </c>
      <c r="C55" s="553" t="s">
        <v>107</v>
      </c>
      <c r="D55" s="577" t="s">
        <v>230</v>
      </c>
      <c r="E55" s="555">
        <v>70.33</v>
      </c>
      <c r="F55" s="583">
        <v>3</v>
      </c>
      <c r="G55" s="589">
        <f t="shared" si="0"/>
        <v>23.443333333333332</v>
      </c>
      <c r="H55" s="553"/>
      <c r="I55" s="553"/>
      <c r="J55" s="605">
        <f t="shared" si="2"/>
        <v>70.33</v>
      </c>
      <c r="K55" s="590">
        <f t="shared" si="3"/>
        <v>3</v>
      </c>
      <c r="L55" s="578"/>
    </row>
    <row r="56" spans="1:19" s="508" customFormat="1" ht="90" customHeight="1" x14ac:dyDescent="0.45">
      <c r="A56" s="552" t="s">
        <v>438</v>
      </c>
      <c r="B56" s="552" t="s">
        <v>438</v>
      </c>
      <c r="C56" s="583" t="s">
        <v>120</v>
      </c>
      <c r="D56" s="600" t="s">
        <v>218</v>
      </c>
      <c r="E56" s="589">
        <v>60</v>
      </c>
      <c r="F56" s="583">
        <v>3</v>
      </c>
      <c r="G56" s="589">
        <f t="shared" si="0"/>
        <v>20</v>
      </c>
      <c r="H56" s="583"/>
      <c r="I56" s="583"/>
      <c r="J56" s="605">
        <f t="shared" si="2"/>
        <v>60</v>
      </c>
      <c r="K56" s="590">
        <f t="shared" si="3"/>
        <v>3</v>
      </c>
      <c r="L56" s="578"/>
    </row>
    <row r="57" spans="1:19" s="508" customFormat="1" ht="90" customHeight="1" x14ac:dyDescent="0.45">
      <c r="A57" s="552" t="s">
        <v>237</v>
      </c>
      <c r="B57" s="552" t="s">
        <v>237</v>
      </c>
      <c r="C57" s="553" t="s">
        <v>154</v>
      </c>
      <c r="D57" s="564" t="s">
        <v>133</v>
      </c>
      <c r="E57" s="565">
        <v>6000</v>
      </c>
      <c r="F57" s="583">
        <v>5</v>
      </c>
      <c r="G57" s="589">
        <f t="shared" si="0"/>
        <v>1200</v>
      </c>
      <c r="H57" s="566"/>
      <c r="I57" s="553"/>
      <c r="J57" s="605">
        <f t="shared" si="2"/>
        <v>6000</v>
      </c>
      <c r="K57" s="590">
        <f t="shared" si="3"/>
        <v>5</v>
      </c>
      <c r="L57" s="578"/>
    </row>
    <row r="58" spans="1:19" s="508" customFormat="1" ht="105" customHeight="1" x14ac:dyDescent="0.45">
      <c r="A58" s="552" t="s">
        <v>237</v>
      </c>
      <c r="B58" s="552" t="s">
        <v>237</v>
      </c>
      <c r="C58" s="553" t="s">
        <v>161</v>
      </c>
      <c r="D58" s="564" t="s">
        <v>140</v>
      </c>
      <c r="E58" s="565">
        <v>3416.1</v>
      </c>
      <c r="F58" s="583">
        <v>2</v>
      </c>
      <c r="G58" s="589">
        <f t="shared" si="0"/>
        <v>1708.05</v>
      </c>
      <c r="H58" s="566"/>
      <c r="I58" s="553"/>
      <c r="J58" s="605">
        <f t="shared" si="2"/>
        <v>3416.1</v>
      </c>
      <c r="K58" s="590">
        <f t="shared" si="3"/>
        <v>2</v>
      </c>
      <c r="L58" s="578"/>
    </row>
    <row r="59" spans="1:19" s="508" customFormat="1" ht="72" customHeight="1" x14ac:dyDescent="0.45">
      <c r="A59" s="552" t="s">
        <v>330</v>
      </c>
      <c r="B59" s="552" t="s">
        <v>237</v>
      </c>
      <c r="C59" s="553" t="s">
        <v>156</v>
      </c>
      <c r="D59" s="564" t="s">
        <v>135</v>
      </c>
      <c r="E59" s="565">
        <v>3658</v>
      </c>
      <c r="F59" s="583">
        <v>5</v>
      </c>
      <c r="G59" s="589">
        <f t="shared" si="0"/>
        <v>731.6</v>
      </c>
      <c r="H59" s="566"/>
      <c r="I59" s="553"/>
      <c r="J59" s="605">
        <f t="shared" si="2"/>
        <v>3658</v>
      </c>
      <c r="K59" s="590">
        <f t="shared" si="3"/>
        <v>5</v>
      </c>
      <c r="L59" s="578"/>
      <c r="S59" s="508" t="s">
        <v>204</v>
      </c>
    </row>
    <row r="60" spans="1:19" s="508" customFormat="1" ht="67.5" customHeight="1" x14ac:dyDescent="0.45">
      <c r="A60" s="552" t="s">
        <v>237</v>
      </c>
      <c r="B60" s="552" t="s">
        <v>237</v>
      </c>
      <c r="C60" s="553" t="s">
        <v>244</v>
      </c>
      <c r="D60" s="592" t="s">
        <v>245</v>
      </c>
      <c r="E60" s="565">
        <v>28792</v>
      </c>
      <c r="F60" s="583">
        <v>4</v>
      </c>
      <c r="G60" s="565">
        <v>7198</v>
      </c>
      <c r="H60" s="553"/>
      <c r="I60" s="590">
        <v>1</v>
      </c>
      <c r="J60" s="605">
        <f t="shared" si="2"/>
        <v>21594</v>
      </c>
      <c r="K60" s="590">
        <f t="shared" si="3"/>
        <v>3</v>
      </c>
      <c r="L60" s="578"/>
    </row>
    <row r="61" spans="1:19" s="508" customFormat="1" ht="76.5" customHeight="1" x14ac:dyDescent="0.45">
      <c r="A61" s="552" t="s">
        <v>237</v>
      </c>
      <c r="B61" s="552" t="s">
        <v>237</v>
      </c>
      <c r="C61" s="553" t="s">
        <v>169</v>
      </c>
      <c r="D61" s="564" t="s">
        <v>148</v>
      </c>
      <c r="E61" s="565">
        <v>6844</v>
      </c>
      <c r="F61" s="583">
        <v>4</v>
      </c>
      <c r="G61" s="589">
        <f>E61/F61</f>
        <v>1711</v>
      </c>
      <c r="H61" s="633"/>
      <c r="I61" s="553">
        <v>1</v>
      </c>
      <c r="J61" s="605">
        <f t="shared" si="2"/>
        <v>5133</v>
      </c>
      <c r="K61" s="590">
        <f t="shared" si="3"/>
        <v>3</v>
      </c>
      <c r="L61" s="578"/>
    </row>
    <row r="62" spans="1:19" s="508" customFormat="1" ht="100.5" customHeight="1" x14ac:dyDescent="0.45">
      <c r="A62" s="552" t="s">
        <v>78</v>
      </c>
      <c r="B62" s="552" t="s">
        <v>78</v>
      </c>
      <c r="C62" s="553" t="s">
        <v>94</v>
      </c>
      <c r="D62" s="597" t="s">
        <v>304</v>
      </c>
      <c r="E62" s="555">
        <v>1445</v>
      </c>
      <c r="F62" s="583">
        <v>18</v>
      </c>
      <c r="G62" s="589">
        <f>E62/F62</f>
        <v>80.277777777777771</v>
      </c>
      <c r="H62" s="583"/>
      <c r="I62" s="553">
        <v>1</v>
      </c>
      <c r="J62" s="605">
        <f t="shared" si="2"/>
        <v>1364.7222222222222</v>
      </c>
      <c r="K62" s="590">
        <f t="shared" si="3"/>
        <v>17</v>
      </c>
      <c r="L62" s="578"/>
    </row>
    <row r="63" spans="1:19" s="508" customFormat="1" ht="100.5" customHeight="1" x14ac:dyDescent="0.45">
      <c r="A63" s="552" t="s">
        <v>369</v>
      </c>
      <c r="B63" s="552" t="s">
        <v>369</v>
      </c>
      <c r="C63" s="553" t="s">
        <v>362</v>
      </c>
      <c r="D63" s="597" t="s">
        <v>353</v>
      </c>
      <c r="E63" s="555">
        <v>44452.87</v>
      </c>
      <c r="F63" s="583">
        <v>4</v>
      </c>
      <c r="G63" s="589">
        <v>11113.22</v>
      </c>
      <c r="H63" s="583"/>
      <c r="I63" s="553">
        <v>2</v>
      </c>
      <c r="J63" s="605">
        <f t="shared" si="2"/>
        <v>22226.44</v>
      </c>
      <c r="K63" s="590">
        <f t="shared" si="3"/>
        <v>2</v>
      </c>
      <c r="L63" s="578"/>
    </row>
    <row r="64" spans="1:19" s="508" customFormat="1" ht="100.5" customHeight="1" x14ac:dyDescent="0.45">
      <c r="A64" s="552" t="s">
        <v>369</v>
      </c>
      <c r="B64" s="552" t="s">
        <v>369</v>
      </c>
      <c r="C64" s="553" t="s">
        <v>361</v>
      </c>
      <c r="D64" s="597" t="s">
        <v>354</v>
      </c>
      <c r="E64" s="555">
        <v>3660</v>
      </c>
      <c r="F64" s="583">
        <v>6</v>
      </c>
      <c r="G64" s="589">
        <v>610</v>
      </c>
      <c r="H64" s="583"/>
      <c r="I64" s="553">
        <v>1</v>
      </c>
      <c r="J64" s="605">
        <f t="shared" si="2"/>
        <v>3050</v>
      </c>
      <c r="K64" s="590">
        <f t="shared" si="3"/>
        <v>5</v>
      </c>
      <c r="L64" s="578"/>
    </row>
    <row r="65" spans="1:12" s="508" customFormat="1" ht="100.5" customHeight="1" x14ac:dyDescent="0.45">
      <c r="A65" s="552" t="s">
        <v>369</v>
      </c>
      <c r="B65" s="552" t="s">
        <v>369</v>
      </c>
      <c r="C65" s="553" t="s">
        <v>358</v>
      </c>
      <c r="D65" s="597" t="s">
        <v>355</v>
      </c>
      <c r="E65" s="555">
        <v>1830</v>
      </c>
      <c r="F65" s="583">
        <v>3</v>
      </c>
      <c r="G65" s="589">
        <v>610</v>
      </c>
      <c r="H65" s="583"/>
      <c r="I65" s="553"/>
      <c r="J65" s="605">
        <f t="shared" si="2"/>
        <v>1830</v>
      </c>
      <c r="K65" s="590">
        <f t="shared" si="3"/>
        <v>3</v>
      </c>
      <c r="L65" s="578"/>
    </row>
    <row r="66" spans="1:12" s="508" customFormat="1" ht="88.5" customHeight="1" x14ac:dyDescent="0.45">
      <c r="A66" s="552" t="s">
        <v>369</v>
      </c>
      <c r="B66" s="552" t="s">
        <v>369</v>
      </c>
      <c r="C66" s="553" t="s">
        <v>360</v>
      </c>
      <c r="D66" s="597" t="s">
        <v>356</v>
      </c>
      <c r="E66" s="555">
        <v>1830</v>
      </c>
      <c r="F66" s="583">
        <v>3</v>
      </c>
      <c r="G66" s="589">
        <v>610</v>
      </c>
      <c r="H66" s="583"/>
      <c r="I66" s="553"/>
      <c r="J66" s="605">
        <f t="shared" si="2"/>
        <v>1830</v>
      </c>
      <c r="K66" s="590">
        <f t="shared" si="3"/>
        <v>3</v>
      </c>
      <c r="L66" s="578"/>
    </row>
    <row r="67" spans="1:12" s="508" customFormat="1" ht="100.5" customHeight="1" x14ac:dyDescent="0.45">
      <c r="A67" s="552" t="s">
        <v>369</v>
      </c>
      <c r="B67" s="552" t="s">
        <v>369</v>
      </c>
      <c r="C67" s="553" t="s">
        <v>359</v>
      </c>
      <c r="D67" s="597" t="s">
        <v>357</v>
      </c>
      <c r="E67" s="555">
        <v>1830</v>
      </c>
      <c r="F67" s="583">
        <v>3</v>
      </c>
      <c r="G67" s="589">
        <v>610</v>
      </c>
      <c r="H67" s="583"/>
      <c r="I67" s="553"/>
      <c r="J67" s="605">
        <f t="shared" si="2"/>
        <v>1830</v>
      </c>
      <c r="K67" s="590">
        <f t="shared" si="3"/>
        <v>3</v>
      </c>
      <c r="L67" s="578"/>
    </row>
    <row r="68" spans="1:12" s="508" customFormat="1" ht="100.5" customHeight="1" x14ac:dyDescent="0.45">
      <c r="A68" s="552" t="s">
        <v>369</v>
      </c>
      <c r="B68" s="552" t="s">
        <v>369</v>
      </c>
      <c r="C68" s="553" t="s">
        <v>363</v>
      </c>
      <c r="D68" s="597" t="s">
        <v>364</v>
      </c>
      <c r="E68" s="555">
        <v>4790.84</v>
      </c>
      <c r="F68" s="583">
        <v>1</v>
      </c>
      <c r="G68" s="589">
        <v>4790.84</v>
      </c>
      <c r="H68" s="583"/>
      <c r="I68" s="553"/>
      <c r="J68" s="605">
        <f t="shared" si="2"/>
        <v>4790.84</v>
      </c>
      <c r="K68" s="590">
        <f t="shared" si="3"/>
        <v>1</v>
      </c>
      <c r="L68" s="578"/>
    </row>
    <row r="69" spans="1:12" s="508" customFormat="1" ht="91.5" customHeight="1" x14ac:dyDescent="0.45">
      <c r="A69" s="552" t="s">
        <v>369</v>
      </c>
      <c r="B69" s="552" t="s">
        <v>369</v>
      </c>
      <c r="C69" s="553" t="s">
        <v>363</v>
      </c>
      <c r="D69" s="597" t="s">
        <v>365</v>
      </c>
      <c r="E69" s="555">
        <v>5648.52</v>
      </c>
      <c r="F69" s="583">
        <v>1</v>
      </c>
      <c r="G69" s="555">
        <v>5648.52</v>
      </c>
      <c r="H69" s="583"/>
      <c r="I69" s="553"/>
      <c r="J69" s="605">
        <f t="shared" si="2"/>
        <v>5648.52</v>
      </c>
      <c r="K69" s="590">
        <f t="shared" si="3"/>
        <v>1</v>
      </c>
      <c r="L69" s="578"/>
    </row>
    <row r="70" spans="1:12" s="508" customFormat="1" ht="85.5" customHeight="1" x14ac:dyDescent="0.45">
      <c r="A70" s="552" t="s">
        <v>369</v>
      </c>
      <c r="B70" s="552" t="s">
        <v>369</v>
      </c>
      <c r="C70" s="553" t="s">
        <v>363</v>
      </c>
      <c r="D70" s="597" t="s">
        <v>366</v>
      </c>
      <c r="E70" s="555">
        <v>5648.52</v>
      </c>
      <c r="F70" s="583">
        <v>1</v>
      </c>
      <c r="G70" s="555">
        <v>5648.52</v>
      </c>
      <c r="H70" s="583"/>
      <c r="I70" s="553"/>
      <c r="J70" s="605">
        <f t="shared" si="2"/>
        <v>5648.52</v>
      </c>
      <c r="K70" s="590">
        <f t="shared" si="3"/>
        <v>1</v>
      </c>
      <c r="L70" s="578"/>
    </row>
    <row r="71" spans="1:12" s="508" customFormat="1" ht="100.5" customHeight="1" x14ac:dyDescent="0.45">
      <c r="A71" s="552" t="s">
        <v>369</v>
      </c>
      <c r="B71" s="552" t="s">
        <v>369</v>
      </c>
      <c r="C71" s="553" t="s">
        <v>363</v>
      </c>
      <c r="D71" s="597" t="s">
        <v>367</v>
      </c>
      <c r="E71" s="555">
        <v>5648.52</v>
      </c>
      <c r="F71" s="583">
        <v>1</v>
      </c>
      <c r="G71" s="555">
        <v>5648.52</v>
      </c>
      <c r="H71" s="583"/>
      <c r="I71" s="553"/>
      <c r="J71" s="605">
        <f t="shared" si="2"/>
        <v>5648.52</v>
      </c>
      <c r="K71" s="590">
        <f t="shared" si="3"/>
        <v>1</v>
      </c>
      <c r="L71" s="578"/>
    </row>
    <row r="72" spans="1:12" s="508" customFormat="1" ht="100.5" customHeight="1" x14ac:dyDescent="0.45">
      <c r="A72" s="552">
        <v>44202</v>
      </c>
      <c r="B72" s="552">
        <v>44202</v>
      </c>
      <c r="C72" s="553" t="s">
        <v>370</v>
      </c>
      <c r="D72" s="577" t="s">
        <v>372</v>
      </c>
      <c r="E72" s="555">
        <v>3500</v>
      </c>
      <c r="F72" s="583">
        <v>50</v>
      </c>
      <c r="G72" s="555">
        <v>70</v>
      </c>
      <c r="H72" s="583"/>
      <c r="I72" s="553">
        <v>12</v>
      </c>
      <c r="J72" s="605">
        <f t="shared" si="2"/>
        <v>2660</v>
      </c>
      <c r="K72" s="590">
        <f t="shared" si="3"/>
        <v>38</v>
      </c>
      <c r="L72" s="578"/>
    </row>
    <row r="73" spans="1:12" s="508" customFormat="1" ht="100.5" customHeight="1" x14ac:dyDescent="0.45">
      <c r="A73" s="552">
        <v>44202</v>
      </c>
      <c r="B73" s="552">
        <v>44202</v>
      </c>
      <c r="C73" s="553" t="s">
        <v>371</v>
      </c>
      <c r="D73" s="577" t="s">
        <v>373</v>
      </c>
      <c r="E73" s="555">
        <v>1400</v>
      </c>
      <c r="F73" s="583">
        <v>20</v>
      </c>
      <c r="G73" s="555">
        <v>70</v>
      </c>
      <c r="H73" s="583"/>
      <c r="I73" s="553">
        <v>2</v>
      </c>
      <c r="J73" s="605">
        <f t="shared" ref="J73:J100" si="4">G73*K73</f>
        <v>1260</v>
      </c>
      <c r="K73" s="590">
        <f t="shared" si="3"/>
        <v>18</v>
      </c>
      <c r="L73" s="578"/>
    </row>
    <row r="74" spans="1:12" s="508" customFormat="1" ht="100.5" customHeight="1" x14ac:dyDescent="0.45">
      <c r="A74" s="552">
        <v>44202</v>
      </c>
      <c r="B74" s="552">
        <v>44202</v>
      </c>
      <c r="C74" s="553" t="s">
        <v>376</v>
      </c>
      <c r="D74" s="577" t="s">
        <v>374</v>
      </c>
      <c r="E74" s="555">
        <v>1050</v>
      </c>
      <c r="F74" s="583">
        <v>15</v>
      </c>
      <c r="G74" s="555">
        <v>70</v>
      </c>
      <c r="H74" s="583"/>
      <c r="I74" s="553">
        <v>1</v>
      </c>
      <c r="J74" s="605">
        <f t="shared" si="4"/>
        <v>980</v>
      </c>
      <c r="K74" s="590">
        <f t="shared" ref="K74:K100" si="5">+F74+H74-I74</f>
        <v>14</v>
      </c>
      <c r="L74" s="578"/>
    </row>
    <row r="75" spans="1:12" s="508" customFormat="1" ht="100.5" customHeight="1" x14ac:dyDescent="0.45">
      <c r="A75" s="552">
        <v>44202</v>
      </c>
      <c r="B75" s="552">
        <v>44202</v>
      </c>
      <c r="C75" s="553" t="s">
        <v>287</v>
      </c>
      <c r="D75" s="577" t="s">
        <v>375</v>
      </c>
      <c r="E75" s="555">
        <v>5310</v>
      </c>
      <c r="F75" s="583">
        <v>18</v>
      </c>
      <c r="G75" s="555">
        <v>295</v>
      </c>
      <c r="H75" s="583"/>
      <c r="I75" s="553">
        <v>2</v>
      </c>
      <c r="J75" s="605">
        <f t="shared" si="4"/>
        <v>4720</v>
      </c>
      <c r="K75" s="590">
        <f t="shared" si="5"/>
        <v>16</v>
      </c>
      <c r="L75" s="578"/>
    </row>
    <row r="76" spans="1:12" s="508" customFormat="1" ht="100.5" customHeight="1" x14ac:dyDescent="0.45">
      <c r="A76" s="552">
        <v>44202</v>
      </c>
      <c r="B76" s="552">
        <v>44202</v>
      </c>
      <c r="C76" s="553" t="s">
        <v>377</v>
      </c>
      <c r="D76" s="577" t="s">
        <v>378</v>
      </c>
      <c r="E76" s="555">
        <v>2194.8000000000002</v>
      </c>
      <c r="F76" s="583">
        <v>30</v>
      </c>
      <c r="G76" s="555">
        <v>73.16</v>
      </c>
      <c r="H76" s="583"/>
      <c r="I76" s="553">
        <v>11</v>
      </c>
      <c r="J76" s="605">
        <f t="shared" si="4"/>
        <v>1390.04</v>
      </c>
      <c r="K76" s="590">
        <f t="shared" si="5"/>
        <v>19</v>
      </c>
      <c r="L76" s="578"/>
    </row>
    <row r="77" spans="1:12" s="508" customFormat="1" ht="100.5" customHeight="1" x14ac:dyDescent="0.45">
      <c r="A77" s="552">
        <v>44202</v>
      </c>
      <c r="B77" s="552">
        <v>44202</v>
      </c>
      <c r="C77" s="553" t="s">
        <v>379</v>
      </c>
      <c r="D77" s="577" t="s">
        <v>380</v>
      </c>
      <c r="E77" s="555">
        <v>9982.7999999999993</v>
      </c>
      <c r="F77" s="583">
        <v>15</v>
      </c>
      <c r="G77" s="555">
        <v>665.52</v>
      </c>
      <c r="H77" s="583"/>
      <c r="I77" s="553">
        <v>11</v>
      </c>
      <c r="J77" s="605">
        <f t="shared" si="4"/>
        <v>2662.08</v>
      </c>
      <c r="K77" s="590">
        <f t="shared" si="5"/>
        <v>4</v>
      </c>
      <c r="L77" s="578"/>
    </row>
    <row r="78" spans="1:12" s="508" customFormat="1" ht="100.5" customHeight="1" x14ac:dyDescent="0.45">
      <c r="A78" s="552">
        <v>44202</v>
      </c>
      <c r="B78" s="552">
        <v>44202</v>
      </c>
      <c r="C78" s="553" t="s">
        <v>381</v>
      </c>
      <c r="D78" s="577" t="s">
        <v>382</v>
      </c>
      <c r="E78" s="555">
        <v>2124</v>
      </c>
      <c r="F78" s="634">
        <v>20</v>
      </c>
      <c r="G78" s="555">
        <v>106.2</v>
      </c>
      <c r="H78" s="583"/>
      <c r="I78" s="553"/>
      <c r="J78" s="605">
        <f t="shared" si="4"/>
        <v>2124</v>
      </c>
      <c r="K78" s="590">
        <f t="shared" si="5"/>
        <v>20</v>
      </c>
      <c r="L78" s="578"/>
    </row>
    <row r="79" spans="1:12" s="508" customFormat="1" ht="100.5" customHeight="1" x14ac:dyDescent="0.45">
      <c r="A79" s="552">
        <v>44202</v>
      </c>
      <c r="B79" s="552">
        <v>44202</v>
      </c>
      <c r="C79" s="553" t="s">
        <v>383</v>
      </c>
      <c r="D79" s="577" t="s">
        <v>416</v>
      </c>
      <c r="E79" s="555">
        <v>3256.8</v>
      </c>
      <c r="F79" s="583">
        <v>23</v>
      </c>
      <c r="G79" s="555">
        <v>141.6</v>
      </c>
      <c r="H79" s="583"/>
      <c r="I79" s="553">
        <v>2</v>
      </c>
      <c r="J79" s="605">
        <f t="shared" si="4"/>
        <v>2973.6</v>
      </c>
      <c r="K79" s="590">
        <f t="shared" si="5"/>
        <v>21</v>
      </c>
      <c r="L79" s="578"/>
    </row>
    <row r="80" spans="1:12" s="508" customFormat="1" ht="100.5" customHeight="1" x14ac:dyDescent="0.45">
      <c r="A80" s="552">
        <v>44202</v>
      </c>
      <c r="B80" s="552">
        <v>44202</v>
      </c>
      <c r="C80" s="553" t="s">
        <v>384</v>
      </c>
      <c r="D80" s="577" t="s">
        <v>417</v>
      </c>
      <c r="E80" s="555">
        <v>5605.6</v>
      </c>
      <c r="F80" s="583">
        <v>28</v>
      </c>
      <c r="G80" s="555">
        <v>200.6</v>
      </c>
      <c r="H80" s="583"/>
      <c r="I80" s="553"/>
      <c r="J80" s="605">
        <f t="shared" si="4"/>
        <v>5616.8</v>
      </c>
      <c r="K80" s="590">
        <f t="shared" si="5"/>
        <v>28</v>
      </c>
      <c r="L80" s="578"/>
    </row>
    <row r="81" spans="1:12" s="508" customFormat="1" ht="100.5" customHeight="1" x14ac:dyDescent="0.45">
      <c r="A81" s="552">
        <v>44202</v>
      </c>
      <c r="B81" s="552">
        <v>44202</v>
      </c>
      <c r="C81" s="553" t="s">
        <v>385</v>
      </c>
      <c r="D81" s="577" t="s">
        <v>386</v>
      </c>
      <c r="E81" s="555">
        <v>637.20000000000005</v>
      </c>
      <c r="F81" s="583">
        <v>10</v>
      </c>
      <c r="G81" s="555">
        <v>159.30000000000001</v>
      </c>
      <c r="H81" s="583"/>
      <c r="I81" s="553">
        <v>6</v>
      </c>
      <c r="J81" s="605">
        <f t="shared" si="4"/>
        <v>637.20000000000005</v>
      </c>
      <c r="K81" s="590">
        <f t="shared" si="5"/>
        <v>4</v>
      </c>
      <c r="L81" s="578"/>
    </row>
    <row r="82" spans="1:12" s="508" customFormat="1" ht="100.5" customHeight="1" x14ac:dyDescent="0.45">
      <c r="A82" s="552">
        <v>44202</v>
      </c>
      <c r="B82" s="552">
        <v>44202</v>
      </c>
      <c r="C82" s="553" t="s">
        <v>264</v>
      </c>
      <c r="D82" s="577" t="s">
        <v>387</v>
      </c>
      <c r="E82" s="555">
        <v>700.92</v>
      </c>
      <c r="F82" s="635">
        <v>33</v>
      </c>
      <c r="G82" s="555">
        <v>21.24</v>
      </c>
      <c r="H82" s="583"/>
      <c r="I82" s="553">
        <v>7</v>
      </c>
      <c r="J82" s="605">
        <f t="shared" si="4"/>
        <v>552.24</v>
      </c>
      <c r="K82" s="590">
        <f t="shared" si="5"/>
        <v>26</v>
      </c>
      <c r="L82" s="578"/>
    </row>
    <row r="83" spans="1:12" s="508" customFormat="1" ht="100.5" customHeight="1" x14ac:dyDescent="0.45">
      <c r="A83" s="552">
        <v>44202</v>
      </c>
      <c r="B83" s="552">
        <v>44202</v>
      </c>
      <c r="C83" s="553" t="s">
        <v>388</v>
      </c>
      <c r="D83" s="577" t="s">
        <v>390</v>
      </c>
      <c r="E83" s="555">
        <v>2124</v>
      </c>
      <c r="F83" s="583">
        <v>10</v>
      </c>
      <c r="G83" s="555">
        <v>212.4</v>
      </c>
      <c r="H83" s="583"/>
      <c r="I83" s="553"/>
      <c r="J83" s="605">
        <f t="shared" si="4"/>
        <v>2124</v>
      </c>
      <c r="K83" s="590">
        <f t="shared" si="5"/>
        <v>10</v>
      </c>
      <c r="L83" s="578"/>
    </row>
    <row r="84" spans="1:12" s="508" customFormat="1" ht="91.5" customHeight="1" x14ac:dyDescent="0.45">
      <c r="A84" s="552">
        <v>44202</v>
      </c>
      <c r="B84" s="552">
        <v>44202</v>
      </c>
      <c r="C84" s="553" t="s">
        <v>389</v>
      </c>
      <c r="D84" s="577" t="s">
        <v>391</v>
      </c>
      <c r="E84" s="555">
        <v>3599</v>
      </c>
      <c r="F84" s="583">
        <v>10</v>
      </c>
      <c r="G84" s="555">
        <v>359.9</v>
      </c>
      <c r="H84" s="583"/>
      <c r="I84" s="553">
        <v>2</v>
      </c>
      <c r="J84" s="605">
        <f t="shared" si="4"/>
        <v>2879.2</v>
      </c>
      <c r="K84" s="590">
        <f t="shared" si="5"/>
        <v>8</v>
      </c>
      <c r="L84" s="578"/>
    </row>
    <row r="85" spans="1:12" s="508" customFormat="1" ht="93" customHeight="1" x14ac:dyDescent="0.45">
      <c r="A85" s="552">
        <v>44202</v>
      </c>
      <c r="B85" s="552">
        <v>44202</v>
      </c>
      <c r="C85" s="553" t="s">
        <v>392</v>
      </c>
      <c r="D85" s="577" t="s">
        <v>393</v>
      </c>
      <c r="E85" s="555">
        <v>708</v>
      </c>
      <c r="F85" s="583">
        <v>20</v>
      </c>
      <c r="G85" s="555">
        <v>35.4</v>
      </c>
      <c r="H85" s="583"/>
      <c r="I85" s="553"/>
      <c r="J85" s="605">
        <f t="shared" si="4"/>
        <v>708</v>
      </c>
      <c r="K85" s="590">
        <f t="shared" si="5"/>
        <v>20</v>
      </c>
      <c r="L85" s="578"/>
    </row>
    <row r="86" spans="1:12" s="508" customFormat="1" ht="100.5" customHeight="1" x14ac:dyDescent="0.45">
      <c r="A86" s="552">
        <v>44202</v>
      </c>
      <c r="B86" s="552">
        <v>44202</v>
      </c>
      <c r="C86" s="553" t="s">
        <v>394</v>
      </c>
      <c r="D86" s="577" t="s">
        <v>395</v>
      </c>
      <c r="E86" s="555">
        <v>1168.2</v>
      </c>
      <c r="F86" s="583">
        <v>33</v>
      </c>
      <c r="G86" s="555">
        <v>35.4</v>
      </c>
      <c r="H86" s="583"/>
      <c r="I86" s="553">
        <v>8</v>
      </c>
      <c r="J86" s="605">
        <f t="shared" si="4"/>
        <v>885</v>
      </c>
      <c r="K86" s="590">
        <f t="shared" si="5"/>
        <v>25</v>
      </c>
      <c r="L86" s="578"/>
    </row>
    <row r="87" spans="1:12" s="508" customFormat="1" ht="100.5" customHeight="1" x14ac:dyDescent="0.45">
      <c r="A87" s="552">
        <v>44202</v>
      </c>
      <c r="B87" s="552">
        <v>44202</v>
      </c>
      <c r="C87" s="553" t="s">
        <v>396</v>
      </c>
      <c r="D87" s="577" t="s">
        <v>397</v>
      </c>
      <c r="E87" s="555">
        <v>424.8</v>
      </c>
      <c r="F87" s="583">
        <v>20</v>
      </c>
      <c r="G87" s="555">
        <v>21.24</v>
      </c>
      <c r="H87" s="583"/>
      <c r="I87" s="553"/>
      <c r="J87" s="605">
        <f t="shared" si="4"/>
        <v>424.79999999999995</v>
      </c>
      <c r="K87" s="590">
        <f t="shared" si="5"/>
        <v>20</v>
      </c>
      <c r="L87" s="578"/>
    </row>
    <row r="88" spans="1:12" s="508" customFormat="1" ht="132" customHeight="1" x14ac:dyDescent="0.45">
      <c r="A88" s="552">
        <v>44202</v>
      </c>
      <c r="B88" s="552">
        <v>44202</v>
      </c>
      <c r="C88" s="553" t="s">
        <v>398</v>
      </c>
      <c r="D88" s="577" t="s">
        <v>399</v>
      </c>
      <c r="E88" s="555">
        <v>557.54999999999995</v>
      </c>
      <c r="F88" s="583">
        <v>15</v>
      </c>
      <c r="G88" s="555">
        <v>37.17</v>
      </c>
      <c r="H88" s="583"/>
      <c r="I88" s="553">
        <v>4</v>
      </c>
      <c r="J88" s="605">
        <f t="shared" si="4"/>
        <v>408.87</v>
      </c>
      <c r="K88" s="590">
        <f t="shared" si="5"/>
        <v>11</v>
      </c>
      <c r="L88" s="578"/>
    </row>
    <row r="89" spans="1:12" s="508" customFormat="1" ht="100.5" customHeight="1" x14ac:dyDescent="0.45">
      <c r="A89" s="552">
        <v>44202</v>
      </c>
      <c r="B89" s="552">
        <v>44202</v>
      </c>
      <c r="C89" s="553" t="s">
        <v>401</v>
      </c>
      <c r="D89" s="577" t="s">
        <v>400</v>
      </c>
      <c r="E89" s="555">
        <v>1504.5</v>
      </c>
      <c r="F89" s="583">
        <v>5</v>
      </c>
      <c r="G89" s="555">
        <v>300.89999999999998</v>
      </c>
      <c r="H89" s="583"/>
      <c r="I89" s="553">
        <v>3</v>
      </c>
      <c r="J89" s="605">
        <f t="shared" si="4"/>
        <v>601.79999999999995</v>
      </c>
      <c r="K89" s="590">
        <f t="shared" si="5"/>
        <v>2</v>
      </c>
      <c r="L89" s="578"/>
    </row>
    <row r="90" spans="1:12" s="508" customFormat="1" ht="100.5" customHeight="1" x14ac:dyDescent="0.45">
      <c r="A90" s="552">
        <v>44202</v>
      </c>
      <c r="B90" s="552">
        <v>44202</v>
      </c>
      <c r="C90" s="553" t="s">
        <v>404</v>
      </c>
      <c r="D90" s="577" t="s">
        <v>402</v>
      </c>
      <c r="E90" s="555">
        <v>849.6</v>
      </c>
      <c r="F90" s="583">
        <v>15</v>
      </c>
      <c r="G90" s="555">
        <v>56.54</v>
      </c>
      <c r="H90" s="583"/>
      <c r="I90" s="553">
        <v>4</v>
      </c>
      <c r="J90" s="605">
        <f t="shared" si="4"/>
        <v>621.93999999999994</v>
      </c>
      <c r="K90" s="590">
        <f t="shared" si="5"/>
        <v>11</v>
      </c>
      <c r="L90" s="578"/>
    </row>
    <row r="91" spans="1:12" s="508" customFormat="1" ht="100.5" customHeight="1" x14ac:dyDescent="0.45">
      <c r="A91" s="552">
        <v>44202</v>
      </c>
      <c r="B91" s="552">
        <v>44202</v>
      </c>
      <c r="C91" s="553" t="s">
        <v>405</v>
      </c>
      <c r="D91" s="577" t="s">
        <v>403</v>
      </c>
      <c r="E91" s="555">
        <v>590</v>
      </c>
      <c r="F91" s="583">
        <v>40</v>
      </c>
      <c r="G91" s="555">
        <v>14.75</v>
      </c>
      <c r="H91" s="583"/>
      <c r="I91" s="553">
        <v>23</v>
      </c>
      <c r="J91" s="605">
        <f t="shared" si="4"/>
        <v>250.75</v>
      </c>
      <c r="K91" s="590">
        <f t="shared" si="5"/>
        <v>17</v>
      </c>
      <c r="L91" s="578"/>
    </row>
    <row r="92" spans="1:12" s="508" customFormat="1" ht="87" customHeight="1" x14ac:dyDescent="0.45">
      <c r="A92" s="552">
        <v>44202</v>
      </c>
      <c r="B92" s="552">
        <v>44202</v>
      </c>
      <c r="C92" s="553" t="s">
        <v>406</v>
      </c>
      <c r="D92" s="577" t="s">
        <v>407</v>
      </c>
      <c r="E92" s="555">
        <v>944</v>
      </c>
      <c r="F92" s="583">
        <v>10</v>
      </c>
      <c r="G92" s="555">
        <v>94.4</v>
      </c>
      <c r="H92" s="583"/>
      <c r="I92" s="553">
        <v>8</v>
      </c>
      <c r="J92" s="605">
        <f t="shared" si="4"/>
        <v>188.8</v>
      </c>
      <c r="K92" s="590">
        <f t="shared" si="5"/>
        <v>2</v>
      </c>
      <c r="L92" s="578"/>
    </row>
    <row r="93" spans="1:12" s="508" customFormat="1" ht="88.5" customHeight="1" x14ac:dyDescent="0.45">
      <c r="A93" s="552">
        <v>44202</v>
      </c>
      <c r="B93" s="552">
        <v>44202</v>
      </c>
      <c r="C93" s="553" t="s">
        <v>408</v>
      </c>
      <c r="D93" s="577" t="s">
        <v>427</v>
      </c>
      <c r="E93" s="555">
        <v>4720</v>
      </c>
      <c r="F93" s="583">
        <v>40</v>
      </c>
      <c r="G93" s="555">
        <v>118</v>
      </c>
      <c r="H93" s="583"/>
      <c r="I93" s="553">
        <v>10</v>
      </c>
      <c r="J93" s="605">
        <f t="shared" si="4"/>
        <v>3540</v>
      </c>
      <c r="K93" s="590">
        <f t="shared" si="5"/>
        <v>30</v>
      </c>
      <c r="L93" s="578"/>
    </row>
    <row r="94" spans="1:12" s="508" customFormat="1" ht="84" customHeight="1" x14ac:dyDescent="0.45">
      <c r="A94" s="552">
        <v>44202</v>
      </c>
      <c r="B94" s="552">
        <v>44202</v>
      </c>
      <c r="C94" s="553" t="s">
        <v>409</v>
      </c>
      <c r="D94" s="577" t="s">
        <v>412</v>
      </c>
      <c r="E94" s="555">
        <v>637.20000000000005</v>
      </c>
      <c r="F94" s="583">
        <v>20</v>
      </c>
      <c r="G94" s="555">
        <v>31.86</v>
      </c>
      <c r="H94" s="583"/>
      <c r="I94" s="553">
        <v>18</v>
      </c>
      <c r="J94" s="605">
        <f t="shared" si="4"/>
        <v>63.72</v>
      </c>
      <c r="K94" s="590">
        <f t="shared" si="5"/>
        <v>2</v>
      </c>
      <c r="L94" s="578"/>
    </row>
    <row r="95" spans="1:12" s="508" customFormat="1" ht="90" customHeight="1" x14ac:dyDescent="0.45">
      <c r="A95" s="552">
        <v>44202</v>
      </c>
      <c r="B95" s="552">
        <v>44202</v>
      </c>
      <c r="C95" s="553" t="s">
        <v>410</v>
      </c>
      <c r="D95" s="577" t="s">
        <v>413</v>
      </c>
      <c r="E95" s="555">
        <v>1888</v>
      </c>
      <c r="F95" s="583">
        <v>40</v>
      </c>
      <c r="G95" s="555">
        <v>47.2</v>
      </c>
      <c r="H95" s="583"/>
      <c r="I95" s="553">
        <v>15</v>
      </c>
      <c r="J95" s="605">
        <f t="shared" si="4"/>
        <v>1180</v>
      </c>
      <c r="K95" s="590">
        <f t="shared" si="5"/>
        <v>25</v>
      </c>
      <c r="L95" s="578"/>
    </row>
    <row r="96" spans="1:12" s="508" customFormat="1" ht="87" customHeight="1" x14ac:dyDescent="0.45">
      <c r="A96" s="552">
        <v>44202</v>
      </c>
      <c r="B96" s="552">
        <v>44202</v>
      </c>
      <c r="C96" s="553" t="s">
        <v>411</v>
      </c>
      <c r="D96" s="577" t="s">
        <v>414</v>
      </c>
      <c r="E96" s="605">
        <v>2848.52</v>
      </c>
      <c r="F96" s="583">
        <v>34</v>
      </c>
      <c r="G96" s="555">
        <v>83.78</v>
      </c>
      <c r="H96" s="583"/>
      <c r="I96" s="553"/>
      <c r="J96" s="605">
        <f t="shared" si="4"/>
        <v>2848.52</v>
      </c>
      <c r="K96" s="590">
        <f t="shared" si="5"/>
        <v>34</v>
      </c>
      <c r="L96" s="636"/>
    </row>
    <row r="97" spans="1:13" s="508" customFormat="1" ht="94.5" customHeight="1" x14ac:dyDescent="0.45">
      <c r="A97" s="552">
        <v>44202</v>
      </c>
      <c r="B97" s="552">
        <v>44202</v>
      </c>
      <c r="C97" s="553" t="s">
        <v>396</v>
      </c>
      <c r="D97" s="577" t="s">
        <v>418</v>
      </c>
      <c r="E97" s="555">
        <v>764.64</v>
      </c>
      <c r="F97" s="583">
        <v>36</v>
      </c>
      <c r="G97" s="555">
        <v>21.24</v>
      </c>
      <c r="H97" s="583"/>
      <c r="I97" s="553"/>
      <c r="J97" s="605">
        <f t="shared" si="4"/>
        <v>764.64</v>
      </c>
      <c r="K97" s="590">
        <f t="shared" si="5"/>
        <v>36</v>
      </c>
      <c r="L97" s="613"/>
    </row>
    <row r="98" spans="1:13" s="508" customFormat="1" ht="75" customHeight="1" x14ac:dyDescent="0.45">
      <c r="A98" s="552">
        <v>44383</v>
      </c>
      <c r="B98" s="552">
        <v>44383</v>
      </c>
      <c r="C98" s="553" t="s">
        <v>419</v>
      </c>
      <c r="D98" s="577" t="s">
        <v>422</v>
      </c>
      <c r="E98" s="555">
        <v>11365.5</v>
      </c>
      <c r="F98" s="583">
        <v>50</v>
      </c>
      <c r="G98" s="555">
        <v>227.31</v>
      </c>
      <c r="H98" s="583"/>
      <c r="I98" s="553">
        <v>5</v>
      </c>
      <c r="J98" s="605">
        <f t="shared" si="4"/>
        <v>10228.950000000001</v>
      </c>
      <c r="K98" s="590">
        <f t="shared" si="5"/>
        <v>45</v>
      </c>
      <c r="L98" s="613"/>
    </row>
    <row r="99" spans="1:13" s="508" customFormat="1" ht="67.5" customHeight="1" x14ac:dyDescent="0.45">
      <c r="A99" s="552">
        <v>44383</v>
      </c>
      <c r="B99" s="552">
        <v>44383</v>
      </c>
      <c r="C99" s="553" t="s">
        <v>420</v>
      </c>
      <c r="D99" s="577" t="s">
        <v>421</v>
      </c>
      <c r="E99" s="555">
        <v>11139.2</v>
      </c>
      <c r="F99" s="583">
        <v>80</v>
      </c>
      <c r="G99" s="555">
        <v>139.24</v>
      </c>
      <c r="H99" s="583"/>
      <c r="I99" s="553">
        <v>54</v>
      </c>
      <c r="J99" s="605">
        <f t="shared" si="4"/>
        <v>3620.2400000000002</v>
      </c>
      <c r="K99" s="590">
        <f t="shared" si="5"/>
        <v>26</v>
      </c>
      <c r="L99" s="613"/>
    </row>
    <row r="100" spans="1:13" s="508" customFormat="1" ht="75" customHeight="1" x14ac:dyDescent="0.45">
      <c r="A100" s="552">
        <v>44386</v>
      </c>
      <c r="B100" s="552">
        <v>44386</v>
      </c>
      <c r="C100" s="553" t="s">
        <v>430</v>
      </c>
      <c r="D100" s="577" t="s">
        <v>429</v>
      </c>
      <c r="E100" s="555">
        <v>50000</v>
      </c>
      <c r="F100" s="583">
        <v>250</v>
      </c>
      <c r="G100" s="555">
        <v>200</v>
      </c>
      <c r="H100" s="583"/>
      <c r="I100" s="553">
        <v>50</v>
      </c>
      <c r="J100" s="605">
        <f t="shared" si="4"/>
        <v>40000</v>
      </c>
      <c r="K100" s="590">
        <f t="shared" si="5"/>
        <v>200</v>
      </c>
      <c r="L100" s="613"/>
    </row>
    <row r="101" spans="1:13" s="645" customFormat="1" ht="108" customHeight="1" x14ac:dyDescent="0.5">
      <c r="A101" s="552"/>
      <c r="B101" s="552"/>
      <c r="C101" s="637"/>
      <c r="D101" s="638" t="s">
        <v>295</v>
      </c>
      <c r="E101" s="639">
        <f>SUM(E10:E100)</f>
        <v>485257.21600000007</v>
      </c>
      <c r="F101" s="640"/>
      <c r="G101" s="641"/>
      <c r="H101" s="640"/>
      <c r="I101" s="637"/>
      <c r="J101" s="642">
        <f>SUM(J10:J99)</f>
        <v>320722.4166498963</v>
      </c>
      <c r="K101" s="643"/>
      <c r="L101" s="644"/>
    </row>
    <row r="102" spans="1:13" s="325" customFormat="1" ht="137.25" customHeight="1" x14ac:dyDescent="0.4">
      <c r="A102" s="646" t="s">
        <v>333</v>
      </c>
      <c r="B102" s="647"/>
      <c r="C102" s="648"/>
      <c r="D102" s="649"/>
      <c r="E102" s="650"/>
      <c r="F102" s="651"/>
      <c r="G102" s="650"/>
      <c r="H102" s="651"/>
      <c r="I102" s="651"/>
      <c r="J102" s="651"/>
      <c r="K102" s="652"/>
      <c r="L102" s="653"/>
    </row>
    <row r="103" spans="1:13" s="653" customFormat="1" ht="60.75" customHeight="1" x14ac:dyDescent="0.4">
      <c r="A103" s="729"/>
      <c r="B103" s="729"/>
      <c r="C103" s="729"/>
      <c r="D103" s="729"/>
      <c r="E103" s="729"/>
      <c r="F103" s="729"/>
      <c r="G103" s="729"/>
      <c r="H103" s="729"/>
      <c r="I103" s="729"/>
      <c r="J103" s="729"/>
      <c r="K103" s="729"/>
      <c r="L103" s="729"/>
    </row>
    <row r="104" spans="1:13" s="325" customFormat="1" ht="30" customHeight="1" thickBot="1" x14ac:dyDescent="0.45">
      <c r="A104" s="654"/>
      <c r="B104" s="654"/>
      <c r="C104" s="655"/>
      <c r="D104" s="656"/>
      <c r="E104" s="657"/>
      <c r="F104" s="655"/>
      <c r="G104" s="657"/>
      <c r="H104" s="655"/>
      <c r="I104" s="655"/>
      <c r="J104" s="654"/>
      <c r="K104" s="654"/>
      <c r="L104" s="655"/>
    </row>
    <row r="105" spans="1:13" s="325" customFormat="1" ht="77.25" customHeight="1" x14ac:dyDescent="0.4">
      <c r="A105" s="730" t="s">
        <v>347</v>
      </c>
      <c r="B105" s="730"/>
      <c r="C105" s="730"/>
      <c r="D105" s="656"/>
      <c r="E105" s="731" t="s">
        <v>432</v>
      </c>
      <c r="F105" s="731"/>
      <c r="G105" s="731"/>
      <c r="H105" s="668" t="s">
        <v>433</v>
      </c>
      <c r="I105" s="668"/>
      <c r="J105" s="730" t="s">
        <v>432</v>
      </c>
      <c r="K105" s="730" t="s">
        <v>432</v>
      </c>
      <c r="L105" s="730"/>
      <c r="M105" s="660"/>
    </row>
    <row r="106" spans="1:13" s="325" customFormat="1" ht="40.5" customHeight="1" x14ac:dyDescent="0.2">
      <c r="A106" s="726" t="s">
        <v>198</v>
      </c>
      <c r="B106" s="726"/>
      <c r="C106" s="726"/>
      <c r="D106" s="659"/>
      <c r="E106" s="727" t="s">
        <v>434</v>
      </c>
      <c r="F106" s="727"/>
      <c r="G106" s="727"/>
      <c r="H106" s="658"/>
      <c r="I106" s="658"/>
      <c r="J106" s="726" t="s">
        <v>332</v>
      </c>
      <c r="K106" s="726"/>
      <c r="L106" s="726"/>
      <c r="M106" s="661"/>
    </row>
    <row r="107" spans="1:13" s="325" customFormat="1" ht="44.25" x14ac:dyDescent="0.55000000000000004">
      <c r="A107" s="669"/>
      <c r="B107" s="670"/>
      <c r="C107" s="670"/>
      <c r="D107" s="662"/>
      <c r="E107" s="728"/>
      <c r="F107" s="728"/>
      <c r="G107" s="728"/>
      <c r="H107" s="728"/>
      <c r="I107" s="728"/>
      <c r="J107" s="728"/>
      <c r="K107" s="728"/>
      <c r="L107" s="728"/>
    </row>
    <row r="108" spans="1:13" s="325" customFormat="1" ht="30" x14ac:dyDescent="0.4">
      <c r="A108" s="653"/>
      <c r="B108" s="653"/>
      <c r="C108" s="653"/>
      <c r="D108" s="663"/>
      <c r="E108" s="664"/>
      <c r="F108" s="653"/>
      <c r="G108" s="664"/>
      <c r="H108" s="653"/>
      <c r="I108" s="653"/>
      <c r="J108" s="653"/>
      <c r="K108" s="665"/>
      <c r="L108" s="421"/>
    </row>
    <row r="109" spans="1:13" ht="30" x14ac:dyDescent="0.4">
      <c r="A109" s="23"/>
      <c r="B109" s="23"/>
      <c r="C109" s="23"/>
      <c r="D109" s="406"/>
      <c r="E109" s="358"/>
      <c r="F109" s="23"/>
      <c r="G109" s="358"/>
      <c r="H109" s="23"/>
      <c r="I109" s="23"/>
      <c r="J109" s="23"/>
      <c r="K109" s="380"/>
    </row>
    <row r="110" spans="1:13" ht="30" x14ac:dyDescent="0.4">
      <c r="A110" s="23"/>
      <c r="B110" s="23"/>
      <c r="C110" s="23"/>
      <c r="D110" s="406"/>
      <c r="E110" s="358"/>
      <c r="F110" s="23"/>
      <c r="G110" s="358"/>
      <c r="H110" s="23"/>
      <c r="I110" s="23"/>
      <c r="J110" s="23"/>
      <c r="K110" s="380"/>
    </row>
    <row r="111" spans="1:13" ht="30" x14ac:dyDescent="0.4">
      <c r="A111" s="23"/>
      <c r="B111" s="23"/>
      <c r="C111" s="23"/>
      <c r="D111" s="406"/>
      <c r="E111" s="358"/>
      <c r="F111" s="23"/>
      <c r="G111" s="358"/>
      <c r="H111" s="23"/>
      <c r="I111" s="23"/>
      <c r="J111" s="23"/>
      <c r="K111" s="380"/>
    </row>
    <row r="112" spans="1:13" x14ac:dyDescent="0.35">
      <c r="A112" s="22"/>
      <c r="B112" s="22"/>
      <c r="C112" s="22"/>
      <c r="D112" s="407"/>
      <c r="E112" s="359"/>
      <c r="F112" s="22"/>
      <c r="G112" s="359"/>
      <c r="H112" s="22"/>
      <c r="I112" s="22"/>
      <c r="J112" s="22"/>
      <c r="K112" s="381"/>
    </row>
    <row r="113" spans="1:11" x14ac:dyDescent="0.35">
      <c r="A113" s="197"/>
      <c r="B113" s="197"/>
      <c r="C113" s="197"/>
      <c r="D113" s="383"/>
      <c r="E113" s="345"/>
      <c r="F113" s="197"/>
      <c r="G113" s="345"/>
      <c r="H113" s="197"/>
      <c r="I113" s="197"/>
      <c r="J113" s="197"/>
      <c r="K113" s="375"/>
    </row>
    <row r="114" spans="1:11" x14ac:dyDescent="0.35">
      <c r="A114" s="197"/>
      <c r="B114" s="197"/>
      <c r="C114" s="197"/>
      <c r="D114" s="383"/>
      <c r="E114" s="345"/>
      <c r="F114" s="197"/>
      <c r="G114" s="345"/>
      <c r="H114" s="197"/>
      <c r="I114" s="197"/>
      <c r="J114" s="197"/>
      <c r="K114" s="375"/>
    </row>
    <row r="115" spans="1:11" x14ac:dyDescent="0.35">
      <c r="A115" s="197"/>
      <c r="B115" s="197"/>
      <c r="C115" s="197"/>
      <c r="D115" s="383"/>
      <c r="E115" s="345"/>
      <c r="F115" s="197"/>
      <c r="G115" s="345"/>
      <c r="H115" s="197"/>
      <c r="I115" s="197"/>
      <c r="J115" s="197"/>
      <c r="K115" s="375"/>
    </row>
    <row r="116" spans="1:11" x14ac:dyDescent="0.35">
      <c r="A116" s="197"/>
      <c r="B116" s="197"/>
      <c r="C116" s="197"/>
      <c r="D116" s="383"/>
      <c r="E116" s="345"/>
      <c r="F116" s="197"/>
      <c r="G116" s="345"/>
      <c r="H116" s="197"/>
      <c r="I116" s="197"/>
      <c r="J116" s="197"/>
      <c r="K116" s="375"/>
    </row>
    <row r="117" spans="1:11" x14ac:dyDescent="0.35">
      <c r="A117" s="197"/>
      <c r="B117" s="197"/>
      <c r="C117" s="197"/>
      <c r="D117" s="383"/>
      <c r="E117" s="345"/>
      <c r="F117" s="197"/>
      <c r="G117" s="345"/>
      <c r="H117" s="197"/>
      <c r="I117" s="197"/>
      <c r="J117" s="197"/>
      <c r="K117" s="375"/>
    </row>
    <row r="118" spans="1:11" x14ac:dyDescent="0.35">
      <c r="A118" s="197"/>
      <c r="B118" s="197"/>
      <c r="C118" s="197"/>
      <c r="D118" s="383"/>
      <c r="E118" s="345"/>
      <c r="F118" s="197"/>
      <c r="G118" s="345"/>
      <c r="H118" s="197"/>
      <c r="I118" s="197"/>
      <c r="J118" s="197"/>
      <c r="K118" s="375"/>
    </row>
    <row r="119" spans="1:11" x14ac:dyDescent="0.35">
      <c r="A119" s="197"/>
      <c r="B119" s="197"/>
      <c r="C119" s="197"/>
      <c r="D119" s="383"/>
      <c r="E119" s="345"/>
      <c r="F119" s="197"/>
      <c r="G119" s="345"/>
      <c r="H119" s="197"/>
      <c r="I119" s="197"/>
      <c r="J119" s="197"/>
      <c r="K119" s="375"/>
    </row>
    <row r="120" spans="1:11" x14ac:dyDescent="0.35">
      <c r="A120" s="197"/>
      <c r="B120" s="197"/>
      <c r="C120" s="197"/>
      <c r="D120" s="383"/>
      <c r="E120" s="345"/>
      <c r="F120" s="197"/>
      <c r="G120" s="345"/>
      <c r="H120" s="197"/>
      <c r="I120" s="197"/>
      <c r="J120" s="197"/>
      <c r="K120" s="375"/>
    </row>
    <row r="121" spans="1:11" x14ac:dyDescent="0.35">
      <c r="A121" s="197"/>
      <c r="B121" s="197"/>
      <c r="C121" s="197"/>
      <c r="D121" s="383"/>
      <c r="E121" s="345"/>
      <c r="F121" s="197"/>
      <c r="G121" s="345"/>
      <c r="H121" s="197"/>
      <c r="I121" s="197"/>
      <c r="J121" s="197"/>
      <c r="K121" s="375"/>
    </row>
    <row r="122" spans="1:11" x14ac:dyDescent="0.35">
      <c r="A122" s="197"/>
      <c r="B122" s="197"/>
      <c r="C122" s="197"/>
      <c r="D122" s="383"/>
      <c r="E122" s="345"/>
      <c r="F122" s="197"/>
      <c r="G122" s="345"/>
      <c r="H122" s="197"/>
      <c r="I122" s="197"/>
      <c r="J122" s="197"/>
      <c r="K122" s="375"/>
    </row>
    <row r="123" spans="1:11" x14ac:dyDescent="0.35">
      <c r="A123" s="197"/>
      <c r="B123" s="197"/>
      <c r="C123" s="197"/>
      <c r="D123" s="383"/>
      <c r="E123" s="345"/>
      <c r="F123" s="197"/>
      <c r="G123" s="345"/>
      <c r="H123" s="197"/>
      <c r="I123" s="197"/>
      <c r="J123" s="197"/>
      <c r="K123" s="375"/>
    </row>
    <row r="124" spans="1:11" x14ac:dyDescent="0.35">
      <c r="A124" s="197"/>
      <c r="B124" s="197"/>
      <c r="C124" s="197"/>
      <c r="D124" s="383"/>
      <c r="E124" s="345"/>
      <c r="F124" s="197"/>
      <c r="G124" s="345"/>
      <c r="H124" s="197"/>
      <c r="I124" s="197"/>
      <c r="J124" s="197"/>
      <c r="K124" s="375"/>
    </row>
    <row r="125" spans="1:11" x14ac:dyDescent="0.35">
      <c r="A125" s="197"/>
      <c r="B125" s="197"/>
      <c r="C125" s="197"/>
      <c r="D125" s="383"/>
      <c r="E125" s="345"/>
      <c r="F125" s="197"/>
      <c r="G125" s="345"/>
      <c r="H125" s="197"/>
      <c r="I125" s="197"/>
      <c r="J125" s="197"/>
      <c r="K125" s="375"/>
    </row>
    <row r="126" spans="1:11" x14ac:dyDescent="0.35">
      <c r="A126" s="197"/>
      <c r="B126" s="197"/>
      <c r="C126" s="197"/>
      <c r="D126" s="383"/>
      <c r="E126" s="345"/>
      <c r="F126" s="197"/>
      <c r="G126" s="345"/>
      <c r="H126" s="197"/>
      <c r="I126" s="197"/>
      <c r="J126" s="197"/>
      <c r="K126" s="375"/>
    </row>
    <row r="127" spans="1:11" x14ac:dyDescent="0.35">
      <c r="A127" s="197"/>
      <c r="B127" s="197"/>
      <c r="C127" s="197"/>
      <c r="D127" s="383"/>
      <c r="E127" s="345"/>
      <c r="F127" s="197"/>
      <c r="G127" s="345"/>
      <c r="H127" s="197"/>
      <c r="I127" s="197"/>
      <c r="J127" s="197"/>
      <c r="K127" s="375"/>
    </row>
    <row r="128" spans="1:11" x14ac:dyDescent="0.35">
      <c r="A128" s="197"/>
      <c r="B128" s="197"/>
      <c r="C128" s="197"/>
      <c r="D128" s="383"/>
      <c r="E128" s="345"/>
      <c r="F128" s="197"/>
      <c r="G128" s="345"/>
      <c r="H128" s="197"/>
      <c r="I128" s="197"/>
      <c r="J128" s="197"/>
      <c r="K128" s="375"/>
    </row>
  </sheetData>
  <mergeCells count="10">
    <mergeCell ref="E107:L107"/>
    <mergeCell ref="A7:K7"/>
    <mergeCell ref="A8:K8"/>
    <mergeCell ref="A103:L103"/>
    <mergeCell ref="A105:C105"/>
    <mergeCell ref="A106:C106"/>
    <mergeCell ref="E105:G105"/>
    <mergeCell ref="J105:L105"/>
    <mergeCell ref="E106:G106"/>
    <mergeCell ref="J106:L106"/>
  </mergeCells>
  <printOptions horizontalCentered="1"/>
  <pageMargins left="0.25" right="0.25" top="0.75" bottom="0.75" header="0.3" footer="0.3"/>
  <pageSetup scale="30" fitToHeight="0" orientation="portrait" r:id="rId1"/>
  <headerFooter>
    <oddFooter>&amp;CPágina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34"/>
  <sheetViews>
    <sheetView topLeftCell="D2" zoomScale="50" zoomScaleNormal="50" zoomScaleSheetLayoutView="29" workbookViewId="0">
      <selection activeCell="H63" sqref="H63"/>
    </sheetView>
  </sheetViews>
  <sheetFormatPr baseColWidth="10" defaultRowHeight="25.5" outlineLevelCol="1" x14ac:dyDescent="0.35"/>
  <cols>
    <col min="1" max="1" width="50.28515625" customWidth="1" outlineLevel="1"/>
    <col min="2" max="2" width="32.5703125" customWidth="1" outlineLevel="1"/>
    <col min="3" max="3" width="59.28515625" customWidth="1"/>
    <col min="4" max="4" width="90.7109375" style="408" customWidth="1"/>
    <col min="5" max="5" width="45.42578125" style="360" customWidth="1" outlineLevel="1"/>
    <col min="6" max="6" width="45.28515625" customWidth="1" outlineLevel="1"/>
    <col min="7" max="7" width="45.28515625" style="360" customWidth="1" outlineLevel="1"/>
    <col min="8" max="9" width="38.140625" customWidth="1" outlineLevel="1"/>
    <col min="10" max="10" width="44.85546875" customWidth="1"/>
    <col min="11" max="11" width="44.85546875" style="382" customWidth="1"/>
    <col min="12" max="12" width="59.28515625" style="419" customWidth="1"/>
  </cols>
  <sheetData>
    <row r="4" spans="1:12" ht="30" x14ac:dyDescent="0.4">
      <c r="A4" s="23"/>
      <c r="B4" s="23"/>
      <c r="C4" s="23"/>
      <c r="D4" s="406"/>
      <c r="E4" s="358"/>
      <c r="F4" s="23"/>
      <c r="G4" s="358"/>
      <c r="H4" s="23"/>
      <c r="I4" s="23"/>
      <c r="J4" s="23"/>
      <c r="K4" s="380"/>
      <c r="L4" s="23"/>
    </row>
    <row r="5" spans="1:12" ht="30" x14ac:dyDescent="0.4">
      <c r="A5" s="23"/>
      <c r="B5" s="23"/>
      <c r="C5" s="23"/>
      <c r="D5" s="406"/>
      <c r="E5" s="358"/>
      <c r="F5" s="23"/>
      <c r="G5" s="358"/>
      <c r="H5" s="23"/>
      <c r="I5" s="23"/>
      <c r="J5" s="23"/>
      <c r="K5" s="380"/>
      <c r="L5" s="23"/>
    </row>
    <row r="6" spans="1:12" ht="30" x14ac:dyDescent="0.4">
      <c r="A6" s="23"/>
      <c r="B6" s="23"/>
      <c r="C6" s="23"/>
      <c r="D6" s="406"/>
      <c r="E6" s="358"/>
      <c r="F6" s="23"/>
      <c r="G6" s="358"/>
      <c r="H6" s="23"/>
      <c r="I6" s="23"/>
      <c r="J6" s="23"/>
      <c r="K6" s="380"/>
      <c r="L6" s="23"/>
    </row>
    <row r="7" spans="1:12" ht="75" customHeight="1" x14ac:dyDescent="0.4">
      <c r="A7" s="723"/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541"/>
    </row>
    <row r="8" spans="1:12" ht="140.25" customHeight="1" thickBot="1" x14ac:dyDescent="0.45">
      <c r="A8" s="724" t="s">
        <v>428</v>
      </c>
      <c r="B8" s="724"/>
      <c r="C8" s="724"/>
      <c r="D8" s="724"/>
      <c r="E8" s="724"/>
      <c r="F8" s="724"/>
      <c r="G8" s="724"/>
      <c r="H8" s="724"/>
      <c r="I8" s="724"/>
      <c r="J8" s="724"/>
      <c r="K8" s="724"/>
      <c r="L8" s="541"/>
    </row>
    <row r="9" spans="1:12" s="73" customFormat="1" ht="128.25" customHeight="1" thickBot="1" x14ac:dyDescent="0.6">
      <c r="A9" s="542" t="s">
        <v>49</v>
      </c>
      <c r="B9" s="543" t="s">
        <v>48</v>
      </c>
      <c r="C9" s="544" t="s">
        <v>50</v>
      </c>
      <c r="D9" s="545" t="s">
        <v>51</v>
      </c>
      <c r="E9" s="546" t="s">
        <v>425</v>
      </c>
      <c r="F9" s="547" t="s">
        <v>296</v>
      </c>
      <c r="G9" s="548" t="s">
        <v>348</v>
      </c>
      <c r="H9" s="549" t="s">
        <v>293</v>
      </c>
      <c r="I9" s="549" t="s">
        <v>294</v>
      </c>
      <c r="J9" s="546" t="s">
        <v>21</v>
      </c>
      <c r="K9" s="550" t="s">
        <v>349</v>
      </c>
      <c r="L9" s="23"/>
    </row>
    <row r="10" spans="1:12" s="494" customFormat="1" ht="92.25" customHeight="1" x14ac:dyDescent="0.45">
      <c r="A10" s="551" t="s">
        <v>237</v>
      </c>
      <c r="B10" s="552" t="s">
        <v>237</v>
      </c>
      <c r="C10" s="553" t="s">
        <v>261</v>
      </c>
      <c r="D10" s="554" t="s">
        <v>262</v>
      </c>
      <c r="E10" s="555">
        <v>1522.2</v>
      </c>
      <c r="F10" s="556">
        <v>3</v>
      </c>
      <c r="G10" s="557">
        <f t="shared" ref="G10:G41" si="0">E10/F10</f>
        <v>507.40000000000003</v>
      </c>
      <c r="H10" s="553"/>
      <c r="I10" s="558"/>
      <c r="J10" s="559">
        <f t="shared" ref="J10:J43" si="1">G10*K10</f>
        <v>1522.2</v>
      </c>
      <c r="K10" s="560">
        <f t="shared" ref="K10:K45" si="2">+F10+H10-I10</f>
        <v>3</v>
      </c>
      <c r="L10" s="561"/>
    </row>
    <row r="11" spans="1:12" s="494" customFormat="1" ht="80.099999999999994" customHeight="1" x14ac:dyDescent="0.45">
      <c r="A11" s="551">
        <v>43748</v>
      </c>
      <c r="B11" s="551">
        <v>43748</v>
      </c>
      <c r="C11" s="556" t="s">
        <v>87</v>
      </c>
      <c r="D11" s="562" t="s">
        <v>426</v>
      </c>
      <c r="E11" s="557">
        <v>5880</v>
      </c>
      <c r="F11" s="556">
        <v>1</v>
      </c>
      <c r="G11" s="557">
        <f t="shared" si="0"/>
        <v>5880</v>
      </c>
      <c r="H11" s="556"/>
      <c r="I11" s="563"/>
      <c r="J11" s="559">
        <f t="shared" si="1"/>
        <v>5880</v>
      </c>
      <c r="K11" s="560">
        <f t="shared" si="2"/>
        <v>1</v>
      </c>
      <c r="L11" s="561"/>
    </row>
    <row r="12" spans="1:12" s="494" customFormat="1" ht="90.75" customHeight="1" x14ac:dyDescent="0.45">
      <c r="A12" s="551" t="s">
        <v>237</v>
      </c>
      <c r="B12" s="552" t="s">
        <v>236</v>
      </c>
      <c r="C12" s="553" t="s">
        <v>162</v>
      </c>
      <c r="D12" s="564" t="s">
        <v>141</v>
      </c>
      <c r="E12" s="565">
        <v>413</v>
      </c>
      <c r="F12" s="556">
        <v>1</v>
      </c>
      <c r="G12" s="557">
        <f t="shared" si="0"/>
        <v>413</v>
      </c>
      <c r="H12" s="566"/>
      <c r="I12" s="558"/>
      <c r="J12" s="559">
        <f>G12*K12</f>
        <v>413</v>
      </c>
      <c r="K12" s="560">
        <f t="shared" si="2"/>
        <v>1</v>
      </c>
      <c r="L12" s="561"/>
    </row>
    <row r="13" spans="1:12" s="494" customFormat="1" ht="80.099999999999994" customHeight="1" x14ac:dyDescent="0.45">
      <c r="A13" s="551">
        <v>43748</v>
      </c>
      <c r="B13" s="551">
        <v>43748</v>
      </c>
      <c r="C13" s="567" t="s">
        <v>109</v>
      </c>
      <c r="D13" s="568" t="s">
        <v>229</v>
      </c>
      <c r="E13" s="569">
        <v>871.9</v>
      </c>
      <c r="F13" s="556">
        <v>5</v>
      </c>
      <c r="G13" s="557">
        <f t="shared" si="0"/>
        <v>174.38</v>
      </c>
      <c r="H13" s="567"/>
      <c r="I13" s="558">
        <v>1</v>
      </c>
      <c r="J13" s="559">
        <f>G13*K13</f>
        <v>697.52</v>
      </c>
      <c r="K13" s="560">
        <f t="shared" si="2"/>
        <v>4</v>
      </c>
      <c r="L13" s="561"/>
    </row>
    <row r="14" spans="1:12" s="494" customFormat="1" ht="90.75" customHeight="1" x14ac:dyDescent="0.45">
      <c r="A14" s="551" t="s">
        <v>237</v>
      </c>
      <c r="B14" s="551" t="s">
        <v>237</v>
      </c>
      <c r="C14" s="567" t="s">
        <v>96</v>
      </c>
      <c r="D14" s="570" t="s">
        <v>324</v>
      </c>
      <c r="E14" s="569">
        <v>1947</v>
      </c>
      <c r="F14" s="556">
        <v>50</v>
      </c>
      <c r="G14" s="557">
        <f t="shared" si="0"/>
        <v>38.94</v>
      </c>
      <c r="H14" s="556"/>
      <c r="I14" s="558">
        <v>6</v>
      </c>
      <c r="J14" s="559">
        <f>G14*K14</f>
        <v>1713.36</v>
      </c>
      <c r="K14" s="560">
        <f t="shared" si="2"/>
        <v>44</v>
      </c>
      <c r="L14" s="561"/>
    </row>
    <row r="15" spans="1:12" s="494" customFormat="1" ht="91.5" customHeight="1" x14ac:dyDescent="0.45">
      <c r="A15" s="551" t="s">
        <v>237</v>
      </c>
      <c r="B15" s="552" t="s">
        <v>236</v>
      </c>
      <c r="C15" s="553" t="s">
        <v>163</v>
      </c>
      <c r="D15" s="564" t="s">
        <v>241</v>
      </c>
      <c r="E15" s="565">
        <v>413</v>
      </c>
      <c r="F15" s="556">
        <v>1</v>
      </c>
      <c r="G15" s="557">
        <f t="shared" si="0"/>
        <v>413</v>
      </c>
      <c r="H15" s="566"/>
      <c r="I15" s="558"/>
      <c r="J15" s="559">
        <f t="shared" si="1"/>
        <v>413</v>
      </c>
      <c r="K15" s="560">
        <f t="shared" si="2"/>
        <v>1</v>
      </c>
      <c r="L15" s="561"/>
    </row>
    <row r="16" spans="1:12" s="494" customFormat="1" ht="102" customHeight="1" x14ac:dyDescent="0.45">
      <c r="A16" s="551" t="s">
        <v>237</v>
      </c>
      <c r="B16" s="552" t="s">
        <v>236</v>
      </c>
      <c r="C16" s="553" t="s">
        <v>164</v>
      </c>
      <c r="D16" s="564" t="s">
        <v>240</v>
      </c>
      <c r="E16" s="565">
        <v>413</v>
      </c>
      <c r="F16" s="556">
        <v>1</v>
      </c>
      <c r="G16" s="557">
        <f t="shared" si="0"/>
        <v>413</v>
      </c>
      <c r="H16" s="566"/>
      <c r="I16" s="558"/>
      <c r="J16" s="559">
        <f t="shared" si="1"/>
        <v>413</v>
      </c>
      <c r="K16" s="560">
        <f t="shared" si="2"/>
        <v>1</v>
      </c>
      <c r="L16" s="561"/>
    </row>
    <row r="17" spans="1:12" s="494" customFormat="1" ht="93" customHeight="1" x14ac:dyDescent="0.45">
      <c r="A17" s="552" t="s">
        <v>236</v>
      </c>
      <c r="B17" s="552" t="s">
        <v>236</v>
      </c>
      <c r="C17" s="553" t="s">
        <v>159</v>
      </c>
      <c r="D17" s="564" t="s">
        <v>239</v>
      </c>
      <c r="E17" s="565">
        <v>413</v>
      </c>
      <c r="F17" s="556">
        <v>1</v>
      </c>
      <c r="G17" s="557">
        <f t="shared" si="0"/>
        <v>413</v>
      </c>
      <c r="H17" s="566"/>
      <c r="I17" s="558"/>
      <c r="J17" s="559">
        <f t="shared" si="1"/>
        <v>413</v>
      </c>
      <c r="K17" s="560">
        <f t="shared" si="2"/>
        <v>1</v>
      </c>
      <c r="L17" s="561"/>
    </row>
    <row r="18" spans="1:12" s="506" customFormat="1" ht="80.099999999999994" customHeight="1" x14ac:dyDescent="0.45">
      <c r="A18" s="571" t="s">
        <v>237</v>
      </c>
      <c r="B18" s="571" t="s">
        <v>237</v>
      </c>
      <c r="C18" s="572" t="s">
        <v>250</v>
      </c>
      <c r="D18" s="573" t="s">
        <v>251</v>
      </c>
      <c r="E18" s="574">
        <v>3422</v>
      </c>
      <c r="F18" s="556">
        <v>1</v>
      </c>
      <c r="G18" s="557">
        <f t="shared" si="0"/>
        <v>3422</v>
      </c>
      <c r="H18" s="575"/>
      <c r="I18" s="558"/>
      <c r="J18" s="559">
        <f t="shared" si="1"/>
        <v>3422</v>
      </c>
      <c r="K18" s="560">
        <f t="shared" si="2"/>
        <v>1</v>
      </c>
      <c r="L18" s="576"/>
    </row>
    <row r="19" spans="1:12" s="494" customFormat="1" ht="94.5" customHeight="1" x14ac:dyDescent="0.45">
      <c r="A19" s="551" t="s">
        <v>237</v>
      </c>
      <c r="B19" s="551" t="s">
        <v>237</v>
      </c>
      <c r="C19" s="567">
        <v>-582</v>
      </c>
      <c r="D19" s="570" t="s">
        <v>219</v>
      </c>
      <c r="E19" s="569">
        <v>22839</v>
      </c>
      <c r="F19" s="556">
        <v>2</v>
      </c>
      <c r="G19" s="557">
        <f t="shared" si="0"/>
        <v>11419.5</v>
      </c>
      <c r="H19" s="567"/>
      <c r="I19" s="558"/>
      <c r="J19" s="559">
        <f t="shared" si="1"/>
        <v>22839</v>
      </c>
      <c r="K19" s="560">
        <f t="shared" si="2"/>
        <v>2</v>
      </c>
      <c r="L19" s="561"/>
    </row>
    <row r="20" spans="1:12" s="494" customFormat="1" ht="85.5" customHeight="1" x14ac:dyDescent="0.45">
      <c r="A20" s="551" t="s">
        <v>237</v>
      </c>
      <c r="B20" s="551" t="s">
        <v>237</v>
      </c>
      <c r="C20" s="553" t="s">
        <v>114</v>
      </c>
      <c r="D20" s="577" t="s">
        <v>226</v>
      </c>
      <c r="E20" s="555">
        <v>10135.6</v>
      </c>
      <c r="F20" s="556">
        <v>4</v>
      </c>
      <c r="G20" s="557">
        <f t="shared" si="0"/>
        <v>2533.9</v>
      </c>
      <c r="H20" s="553"/>
      <c r="I20" s="558">
        <v>1</v>
      </c>
      <c r="J20" s="559">
        <f t="shared" si="1"/>
        <v>7601.7000000000007</v>
      </c>
      <c r="K20" s="560">
        <f t="shared" si="2"/>
        <v>3</v>
      </c>
      <c r="L20" s="561"/>
    </row>
    <row r="21" spans="1:12" s="494" customFormat="1" ht="80.099999999999994" customHeight="1" x14ac:dyDescent="0.45">
      <c r="A21" s="551" t="s">
        <v>237</v>
      </c>
      <c r="B21" s="551" t="s">
        <v>236</v>
      </c>
      <c r="C21" s="567" t="s">
        <v>113</v>
      </c>
      <c r="D21" s="570" t="s">
        <v>415</v>
      </c>
      <c r="E21" s="569">
        <v>3422</v>
      </c>
      <c r="F21" s="556">
        <v>1</v>
      </c>
      <c r="G21" s="557">
        <f t="shared" si="0"/>
        <v>3422</v>
      </c>
      <c r="H21" s="567"/>
      <c r="I21" s="558"/>
      <c r="J21" s="559">
        <f t="shared" si="1"/>
        <v>3422</v>
      </c>
      <c r="K21" s="560">
        <f t="shared" si="2"/>
        <v>1</v>
      </c>
      <c r="L21" s="561"/>
    </row>
    <row r="22" spans="1:12" s="508" customFormat="1" ht="72" customHeight="1" x14ac:dyDescent="0.45">
      <c r="A22" s="551" t="s">
        <v>237</v>
      </c>
      <c r="B22" s="571" t="s">
        <v>237</v>
      </c>
      <c r="C22" s="572" t="s">
        <v>254</v>
      </c>
      <c r="D22" s="573" t="s">
        <v>255</v>
      </c>
      <c r="E22" s="574">
        <v>5310</v>
      </c>
      <c r="F22" s="556">
        <v>1</v>
      </c>
      <c r="G22" s="557">
        <f t="shared" si="0"/>
        <v>5310</v>
      </c>
      <c r="H22" s="575"/>
      <c r="I22" s="558"/>
      <c r="J22" s="559">
        <f t="shared" si="1"/>
        <v>5310</v>
      </c>
      <c r="K22" s="560">
        <f t="shared" si="2"/>
        <v>1</v>
      </c>
      <c r="L22" s="578"/>
    </row>
    <row r="23" spans="1:12" s="508" customFormat="1" ht="90.75" customHeight="1" x14ac:dyDescent="0.45">
      <c r="A23" s="551" t="s">
        <v>237</v>
      </c>
      <c r="B23" s="551" t="s">
        <v>237</v>
      </c>
      <c r="C23" s="567" t="s">
        <v>117</v>
      </c>
      <c r="D23" s="570" t="s">
        <v>323</v>
      </c>
      <c r="E23" s="569">
        <v>42677.96</v>
      </c>
      <c r="F23" s="556">
        <v>3</v>
      </c>
      <c r="G23" s="557">
        <f t="shared" si="0"/>
        <v>14225.986666666666</v>
      </c>
      <c r="H23" s="567"/>
      <c r="I23" s="558"/>
      <c r="J23" s="559">
        <f t="shared" si="1"/>
        <v>42677.96</v>
      </c>
      <c r="K23" s="560">
        <f t="shared" si="2"/>
        <v>3</v>
      </c>
      <c r="L23" s="578"/>
    </row>
    <row r="24" spans="1:12" s="506" customFormat="1" ht="87" customHeight="1" x14ac:dyDescent="0.45">
      <c r="A24" s="571">
        <v>43748</v>
      </c>
      <c r="B24" s="571">
        <v>43748</v>
      </c>
      <c r="C24" s="579" t="s">
        <v>81</v>
      </c>
      <c r="D24" s="580" t="s">
        <v>322</v>
      </c>
      <c r="E24" s="581">
        <v>407</v>
      </c>
      <c r="F24" s="579">
        <v>24</v>
      </c>
      <c r="G24" s="557">
        <f t="shared" si="0"/>
        <v>16.958333333333332</v>
      </c>
      <c r="H24" s="579"/>
      <c r="I24" s="563"/>
      <c r="J24" s="559">
        <f t="shared" si="1"/>
        <v>407</v>
      </c>
      <c r="K24" s="560">
        <f t="shared" si="2"/>
        <v>24</v>
      </c>
      <c r="L24" s="576"/>
    </row>
    <row r="25" spans="1:12" s="506" customFormat="1" ht="80.099999999999994" customHeight="1" x14ac:dyDescent="0.45">
      <c r="A25" s="571" t="s">
        <v>328</v>
      </c>
      <c r="B25" s="571" t="s">
        <v>237</v>
      </c>
      <c r="C25" s="579" t="s">
        <v>85</v>
      </c>
      <c r="D25" s="582" t="s">
        <v>321</v>
      </c>
      <c r="E25" s="581">
        <v>2061.6999999999998</v>
      </c>
      <c r="F25" s="579">
        <v>60</v>
      </c>
      <c r="G25" s="557">
        <f t="shared" si="0"/>
        <v>34.361666666666665</v>
      </c>
      <c r="H25" s="579"/>
      <c r="I25" s="563">
        <v>6</v>
      </c>
      <c r="J25" s="559">
        <v>1855.44</v>
      </c>
      <c r="K25" s="560">
        <v>54</v>
      </c>
      <c r="L25" s="576"/>
    </row>
    <row r="26" spans="1:12" s="508" customFormat="1" ht="93.75" customHeight="1" x14ac:dyDescent="0.45">
      <c r="A26" s="552">
        <v>43748</v>
      </c>
      <c r="B26" s="551" t="s">
        <v>78</v>
      </c>
      <c r="C26" s="556" t="s">
        <v>89</v>
      </c>
      <c r="D26" s="562" t="s">
        <v>3</v>
      </c>
      <c r="E26" s="557">
        <v>840</v>
      </c>
      <c r="F26" s="556">
        <v>50</v>
      </c>
      <c r="G26" s="557">
        <f t="shared" si="0"/>
        <v>16.8</v>
      </c>
      <c r="H26" s="556"/>
      <c r="I26" s="563">
        <v>10</v>
      </c>
      <c r="J26" s="559">
        <f t="shared" si="1"/>
        <v>672</v>
      </c>
      <c r="K26" s="560">
        <f t="shared" si="2"/>
        <v>40</v>
      </c>
      <c r="L26" s="578"/>
    </row>
    <row r="27" spans="1:12" s="508" customFormat="1" ht="100.5" customHeight="1" x14ac:dyDescent="0.45">
      <c r="A27" s="552" t="s">
        <v>237</v>
      </c>
      <c r="B27" s="551" t="s">
        <v>237</v>
      </c>
      <c r="C27" s="553" t="s">
        <v>292</v>
      </c>
      <c r="D27" s="577" t="s">
        <v>320</v>
      </c>
      <c r="E27" s="555">
        <v>2346</v>
      </c>
      <c r="F27" s="556">
        <v>10</v>
      </c>
      <c r="G27" s="557">
        <f t="shared" si="0"/>
        <v>234.6</v>
      </c>
      <c r="H27" s="583"/>
      <c r="I27" s="558">
        <v>2</v>
      </c>
      <c r="J27" s="559">
        <f t="shared" si="1"/>
        <v>1876.8</v>
      </c>
      <c r="K27" s="560">
        <f t="shared" si="2"/>
        <v>8</v>
      </c>
      <c r="L27" s="578"/>
    </row>
    <row r="28" spans="1:12" s="494" customFormat="1" ht="80.099999999999994" customHeight="1" x14ac:dyDescent="0.45">
      <c r="A28" s="551">
        <v>43748</v>
      </c>
      <c r="B28" s="551" t="s">
        <v>78</v>
      </c>
      <c r="C28" s="567" t="s">
        <v>93</v>
      </c>
      <c r="D28" s="570" t="s">
        <v>316</v>
      </c>
      <c r="E28" s="569">
        <v>117.056</v>
      </c>
      <c r="F28" s="556">
        <v>19</v>
      </c>
      <c r="G28" s="557">
        <f t="shared" si="0"/>
        <v>6.1608421052631579</v>
      </c>
      <c r="H28" s="556"/>
      <c r="I28" s="558"/>
      <c r="J28" s="559">
        <f t="shared" si="1"/>
        <v>117.056</v>
      </c>
      <c r="K28" s="560">
        <f t="shared" si="2"/>
        <v>19</v>
      </c>
      <c r="L28" s="561"/>
    </row>
    <row r="29" spans="1:12" s="494" customFormat="1" ht="80.099999999999994" customHeight="1" x14ac:dyDescent="0.45">
      <c r="A29" s="551" t="s">
        <v>237</v>
      </c>
      <c r="B29" s="551" t="s">
        <v>237</v>
      </c>
      <c r="C29" s="567" t="s">
        <v>96</v>
      </c>
      <c r="D29" s="568" t="s">
        <v>315</v>
      </c>
      <c r="E29" s="569">
        <v>2360</v>
      </c>
      <c r="F29" s="556">
        <v>80</v>
      </c>
      <c r="G29" s="557">
        <f t="shared" si="0"/>
        <v>29.5</v>
      </c>
      <c r="H29" s="556"/>
      <c r="I29" s="558"/>
      <c r="J29" s="559">
        <f t="shared" si="1"/>
        <v>2360</v>
      </c>
      <c r="K29" s="560">
        <f t="shared" si="2"/>
        <v>80</v>
      </c>
      <c r="L29" s="561"/>
    </row>
    <row r="30" spans="1:12" s="494" customFormat="1" ht="80.099999999999994" customHeight="1" x14ac:dyDescent="0.45">
      <c r="A30" s="551" t="s">
        <v>236</v>
      </c>
      <c r="B30" s="551" t="s">
        <v>236</v>
      </c>
      <c r="C30" s="556" t="s">
        <v>118</v>
      </c>
      <c r="D30" s="584" t="s">
        <v>221</v>
      </c>
      <c r="E30" s="557">
        <v>468.46</v>
      </c>
      <c r="F30" s="556">
        <v>4</v>
      </c>
      <c r="G30" s="557">
        <f t="shared" si="0"/>
        <v>117.11499999999999</v>
      </c>
      <c r="H30" s="556"/>
      <c r="I30" s="563"/>
      <c r="J30" s="559">
        <f t="shared" si="1"/>
        <v>468.46</v>
      </c>
      <c r="K30" s="560">
        <f t="shared" si="2"/>
        <v>4</v>
      </c>
      <c r="L30" s="561"/>
    </row>
    <row r="31" spans="1:12" s="515" customFormat="1" ht="80.099999999999994" customHeight="1" x14ac:dyDescent="0.5">
      <c r="A31" s="571" t="s">
        <v>193</v>
      </c>
      <c r="B31" s="571" t="s">
        <v>193</v>
      </c>
      <c r="C31" s="572" t="s">
        <v>98</v>
      </c>
      <c r="D31" s="585" t="s">
        <v>313</v>
      </c>
      <c r="E31" s="586">
        <v>743.04</v>
      </c>
      <c r="F31" s="579">
        <v>47</v>
      </c>
      <c r="G31" s="557">
        <f t="shared" si="0"/>
        <v>15.809361702127658</v>
      </c>
      <c r="H31" s="579"/>
      <c r="I31" s="558">
        <v>5</v>
      </c>
      <c r="J31" s="559">
        <f t="shared" si="1"/>
        <v>663.99319148936161</v>
      </c>
      <c r="K31" s="560">
        <f t="shared" si="2"/>
        <v>42</v>
      </c>
      <c r="L31" s="587"/>
    </row>
    <row r="32" spans="1:12" s="506" customFormat="1" ht="80.099999999999994" customHeight="1" x14ac:dyDescent="0.45">
      <c r="A32" s="571">
        <v>43748</v>
      </c>
      <c r="B32" s="571">
        <v>43748</v>
      </c>
      <c r="C32" s="572" t="s">
        <v>99</v>
      </c>
      <c r="D32" s="585" t="s">
        <v>233</v>
      </c>
      <c r="E32" s="586">
        <f>36*K32</f>
        <v>1620</v>
      </c>
      <c r="F32" s="579">
        <v>45</v>
      </c>
      <c r="G32" s="557">
        <f t="shared" si="0"/>
        <v>36</v>
      </c>
      <c r="H32" s="579"/>
      <c r="I32" s="558"/>
      <c r="J32" s="559">
        <f t="shared" si="1"/>
        <v>1620</v>
      </c>
      <c r="K32" s="560">
        <f t="shared" si="2"/>
        <v>45</v>
      </c>
      <c r="L32" s="576"/>
    </row>
    <row r="33" spans="1:12" s="506" customFormat="1" ht="80.099999999999994" customHeight="1" x14ac:dyDescent="0.45">
      <c r="A33" s="571">
        <v>43748</v>
      </c>
      <c r="B33" s="571">
        <v>43748</v>
      </c>
      <c r="C33" s="572" t="s">
        <v>99</v>
      </c>
      <c r="D33" s="585" t="s">
        <v>312</v>
      </c>
      <c r="E33" s="586">
        <f>79*K33</f>
        <v>2133</v>
      </c>
      <c r="F33" s="579">
        <v>28</v>
      </c>
      <c r="G33" s="557">
        <f t="shared" si="0"/>
        <v>76.178571428571431</v>
      </c>
      <c r="H33" s="579"/>
      <c r="I33" s="558">
        <v>1</v>
      </c>
      <c r="J33" s="559">
        <f t="shared" si="1"/>
        <v>2056.8214285714284</v>
      </c>
      <c r="K33" s="560">
        <f t="shared" si="2"/>
        <v>27</v>
      </c>
      <c r="L33" s="576"/>
    </row>
    <row r="34" spans="1:12" s="506" customFormat="1" ht="80.099999999999994" customHeight="1" x14ac:dyDescent="0.45">
      <c r="A34" s="571">
        <v>43748</v>
      </c>
      <c r="B34" s="571">
        <v>43748</v>
      </c>
      <c r="C34" s="572" t="s">
        <v>101</v>
      </c>
      <c r="D34" s="585" t="s">
        <v>310</v>
      </c>
      <c r="E34" s="586">
        <v>262.67</v>
      </c>
      <c r="F34" s="579">
        <v>11</v>
      </c>
      <c r="G34" s="557">
        <f t="shared" si="0"/>
        <v>23.879090909090909</v>
      </c>
      <c r="H34" s="579"/>
      <c r="I34" s="558"/>
      <c r="J34" s="559">
        <f t="shared" si="1"/>
        <v>262.67</v>
      </c>
      <c r="K34" s="560">
        <f t="shared" si="2"/>
        <v>11</v>
      </c>
      <c r="L34" s="576"/>
    </row>
    <row r="35" spans="1:12" s="506" customFormat="1" ht="90.75" customHeight="1" x14ac:dyDescent="0.45">
      <c r="A35" s="571" t="s">
        <v>237</v>
      </c>
      <c r="B35" s="571" t="s">
        <v>237</v>
      </c>
      <c r="C35" s="572" t="s">
        <v>101</v>
      </c>
      <c r="D35" s="585" t="s">
        <v>232</v>
      </c>
      <c r="E35" s="586">
        <v>13133.4</v>
      </c>
      <c r="F35" s="579">
        <v>50</v>
      </c>
      <c r="G35" s="557">
        <f t="shared" si="0"/>
        <v>262.66800000000001</v>
      </c>
      <c r="H35" s="579"/>
      <c r="I35" s="558">
        <v>2</v>
      </c>
      <c r="J35" s="559">
        <f t="shared" si="1"/>
        <v>12608.064</v>
      </c>
      <c r="K35" s="560">
        <f t="shared" si="2"/>
        <v>48</v>
      </c>
      <c r="L35" s="576"/>
    </row>
    <row r="36" spans="1:12" s="506" customFormat="1" ht="90.75" customHeight="1" x14ac:dyDescent="0.45">
      <c r="A36" s="571" t="s">
        <v>78</v>
      </c>
      <c r="B36" s="571" t="s">
        <v>78</v>
      </c>
      <c r="C36" s="572" t="s">
        <v>101</v>
      </c>
      <c r="D36" s="585" t="s">
        <v>234</v>
      </c>
      <c r="E36" s="586">
        <v>179.08</v>
      </c>
      <c r="F36" s="579">
        <v>11</v>
      </c>
      <c r="G36" s="557">
        <f t="shared" si="0"/>
        <v>16.28</v>
      </c>
      <c r="H36" s="579"/>
      <c r="I36" s="558"/>
      <c r="J36" s="559">
        <f t="shared" si="1"/>
        <v>179.08</v>
      </c>
      <c r="K36" s="560">
        <f t="shared" si="2"/>
        <v>11</v>
      </c>
      <c r="L36" s="576"/>
    </row>
    <row r="37" spans="1:12" s="508" customFormat="1" ht="79.5" customHeight="1" x14ac:dyDescent="0.45">
      <c r="A37" s="552" t="s">
        <v>337</v>
      </c>
      <c r="B37" s="552" t="s">
        <v>338</v>
      </c>
      <c r="C37" s="583" t="s">
        <v>132</v>
      </c>
      <c r="D37" s="588" t="s">
        <v>340</v>
      </c>
      <c r="E37" s="589">
        <v>25424</v>
      </c>
      <c r="F37" s="583">
        <v>100</v>
      </c>
      <c r="G37" s="557">
        <f t="shared" si="0"/>
        <v>254.24</v>
      </c>
      <c r="H37" s="583"/>
      <c r="I37" s="563">
        <v>84</v>
      </c>
      <c r="J37" s="559">
        <f t="shared" si="1"/>
        <v>4067.84</v>
      </c>
      <c r="K37" s="590">
        <f>+F37+H37-I37</f>
        <v>16</v>
      </c>
      <c r="L37" s="578"/>
    </row>
    <row r="38" spans="1:12" s="506" customFormat="1" ht="64.5" customHeight="1" x14ac:dyDescent="0.45">
      <c r="A38" s="571" t="s">
        <v>237</v>
      </c>
      <c r="B38" s="571" t="s">
        <v>237</v>
      </c>
      <c r="C38" s="572" t="s">
        <v>128</v>
      </c>
      <c r="D38" s="591" t="s">
        <v>283</v>
      </c>
      <c r="E38" s="586">
        <v>1062</v>
      </c>
      <c r="F38" s="579">
        <v>15</v>
      </c>
      <c r="G38" s="557">
        <f t="shared" si="0"/>
        <v>70.8</v>
      </c>
      <c r="H38" s="572"/>
      <c r="I38" s="558">
        <v>8</v>
      </c>
      <c r="J38" s="559">
        <f t="shared" si="1"/>
        <v>495.59999999999997</v>
      </c>
      <c r="K38" s="560">
        <f t="shared" si="2"/>
        <v>7</v>
      </c>
      <c r="L38" s="576"/>
    </row>
    <row r="39" spans="1:12" s="508" customFormat="1" ht="72" customHeight="1" x14ac:dyDescent="0.45">
      <c r="A39" s="552" t="s">
        <v>346</v>
      </c>
      <c r="B39" s="552">
        <v>44412</v>
      </c>
      <c r="C39" s="553" t="s">
        <v>344</v>
      </c>
      <c r="D39" s="592" t="s">
        <v>345</v>
      </c>
      <c r="E39" s="565">
        <v>27294</v>
      </c>
      <c r="F39" s="556">
        <v>75</v>
      </c>
      <c r="G39" s="557">
        <f t="shared" si="0"/>
        <v>363.92</v>
      </c>
      <c r="H39" s="593"/>
      <c r="I39" s="558">
        <v>12</v>
      </c>
      <c r="J39" s="559">
        <f t="shared" si="1"/>
        <v>22926.960000000003</v>
      </c>
      <c r="K39" s="560">
        <v>63</v>
      </c>
      <c r="L39" s="578"/>
    </row>
    <row r="40" spans="1:12" s="508" customFormat="1" ht="60" customHeight="1" x14ac:dyDescent="0.45">
      <c r="A40" s="551">
        <v>43748</v>
      </c>
      <c r="B40" s="551">
        <v>43748</v>
      </c>
      <c r="C40" s="567" t="s">
        <v>151</v>
      </c>
      <c r="D40" s="594" t="s">
        <v>217</v>
      </c>
      <c r="E40" s="595">
        <v>206.5</v>
      </c>
      <c r="F40" s="556">
        <v>5</v>
      </c>
      <c r="G40" s="557">
        <f t="shared" si="0"/>
        <v>41.3</v>
      </c>
      <c r="H40" s="596"/>
      <c r="I40" s="558">
        <v>3</v>
      </c>
      <c r="J40" s="559">
        <f t="shared" si="1"/>
        <v>82.6</v>
      </c>
      <c r="K40" s="560">
        <f t="shared" si="2"/>
        <v>2</v>
      </c>
      <c r="L40" s="578"/>
    </row>
    <row r="41" spans="1:12" s="508" customFormat="1" ht="89.25" customHeight="1" x14ac:dyDescent="0.45">
      <c r="A41" s="552" t="s">
        <v>237</v>
      </c>
      <c r="B41" s="551" t="s">
        <v>237</v>
      </c>
      <c r="C41" s="567" t="s">
        <v>284</v>
      </c>
      <c r="D41" s="594" t="s">
        <v>285</v>
      </c>
      <c r="E41" s="595">
        <v>453.12</v>
      </c>
      <c r="F41" s="556">
        <v>4</v>
      </c>
      <c r="G41" s="557">
        <f t="shared" si="0"/>
        <v>113.28</v>
      </c>
      <c r="H41" s="596"/>
      <c r="I41" s="558">
        <v>1</v>
      </c>
      <c r="J41" s="559">
        <f t="shared" si="1"/>
        <v>339.84000000000003</v>
      </c>
      <c r="K41" s="560">
        <f t="shared" si="2"/>
        <v>3</v>
      </c>
      <c r="L41" s="578"/>
    </row>
    <row r="42" spans="1:12" s="508" customFormat="1" ht="74.25" customHeight="1" x14ac:dyDescent="0.45">
      <c r="A42" s="552" t="s">
        <v>237</v>
      </c>
      <c r="B42" s="551" t="s">
        <v>237</v>
      </c>
      <c r="C42" s="567" t="s">
        <v>297</v>
      </c>
      <c r="D42" s="594" t="s">
        <v>308</v>
      </c>
      <c r="E42" s="595">
        <v>380</v>
      </c>
      <c r="F42" s="556">
        <v>4</v>
      </c>
      <c r="G42" s="557">
        <f t="shared" ref="G42:G63" si="3">E42/F42</f>
        <v>95</v>
      </c>
      <c r="H42" s="596"/>
      <c r="I42" s="558">
        <v>3</v>
      </c>
      <c r="J42" s="559">
        <f t="shared" si="1"/>
        <v>95</v>
      </c>
      <c r="K42" s="560">
        <f t="shared" si="2"/>
        <v>1</v>
      </c>
      <c r="L42" s="578"/>
    </row>
    <row r="43" spans="1:12" s="508" customFormat="1" ht="89.25" customHeight="1" x14ac:dyDescent="0.45">
      <c r="A43" s="552">
        <v>43748</v>
      </c>
      <c r="B43" s="552">
        <v>43748</v>
      </c>
      <c r="C43" s="553" t="s">
        <v>103</v>
      </c>
      <c r="D43" s="577" t="s">
        <v>309</v>
      </c>
      <c r="E43" s="555">
        <v>11549.25</v>
      </c>
      <c r="F43" s="556">
        <v>7</v>
      </c>
      <c r="G43" s="557">
        <f t="shared" si="3"/>
        <v>1649.8928571428571</v>
      </c>
      <c r="H43" s="553"/>
      <c r="I43" s="558"/>
      <c r="J43" s="559">
        <f t="shared" si="1"/>
        <v>11549.25</v>
      </c>
      <c r="K43" s="560">
        <f t="shared" si="2"/>
        <v>7</v>
      </c>
      <c r="L43" s="578"/>
    </row>
    <row r="44" spans="1:12" s="508" customFormat="1" ht="71.25" customHeight="1" x14ac:dyDescent="0.45">
      <c r="A44" s="552">
        <v>43748</v>
      </c>
      <c r="B44" s="551">
        <v>43748</v>
      </c>
      <c r="C44" s="567" t="s">
        <v>111</v>
      </c>
      <c r="D44" s="568" t="s">
        <v>223</v>
      </c>
      <c r="E44" s="569">
        <f>30*13</f>
        <v>390</v>
      </c>
      <c r="F44" s="556">
        <v>13</v>
      </c>
      <c r="G44" s="557">
        <f t="shared" si="3"/>
        <v>30</v>
      </c>
      <c r="H44" s="567"/>
      <c r="I44" s="558">
        <v>9</v>
      </c>
      <c r="J44" s="559">
        <f t="shared" ref="J44:J67" si="4">G44*K44</f>
        <v>120</v>
      </c>
      <c r="K44" s="560">
        <f t="shared" si="2"/>
        <v>4</v>
      </c>
      <c r="L44" s="578"/>
    </row>
    <row r="45" spans="1:12" s="494" customFormat="1" ht="80.099999999999994" customHeight="1" x14ac:dyDescent="0.45">
      <c r="A45" s="552" t="s">
        <v>237</v>
      </c>
      <c r="B45" s="552" t="s">
        <v>237</v>
      </c>
      <c r="C45" s="553" t="s">
        <v>124</v>
      </c>
      <c r="D45" s="597" t="s">
        <v>213</v>
      </c>
      <c r="E45" s="555">
        <v>9188.42</v>
      </c>
      <c r="F45" s="556">
        <v>35</v>
      </c>
      <c r="G45" s="557">
        <f t="shared" si="3"/>
        <v>262.52628571428573</v>
      </c>
      <c r="H45" s="553"/>
      <c r="I45" s="558">
        <v>2</v>
      </c>
      <c r="J45" s="559">
        <f t="shared" si="4"/>
        <v>8663.3674285714296</v>
      </c>
      <c r="K45" s="560">
        <f t="shared" si="2"/>
        <v>33</v>
      </c>
      <c r="L45" s="561"/>
    </row>
    <row r="46" spans="1:12" s="494" customFormat="1" ht="89.25" customHeight="1" x14ac:dyDescent="0.45">
      <c r="A46" s="551" t="s">
        <v>237</v>
      </c>
      <c r="B46" s="552" t="s">
        <v>237</v>
      </c>
      <c r="C46" s="553" t="s">
        <v>281</v>
      </c>
      <c r="D46" s="554" t="s">
        <v>282</v>
      </c>
      <c r="E46" s="555">
        <v>9188.42</v>
      </c>
      <c r="F46" s="556">
        <v>35</v>
      </c>
      <c r="G46" s="557">
        <f t="shared" si="3"/>
        <v>262.52628571428573</v>
      </c>
      <c r="H46" s="553"/>
      <c r="I46" s="558">
        <v>2</v>
      </c>
      <c r="J46" s="559">
        <f t="shared" si="4"/>
        <v>8663.3674285714296</v>
      </c>
      <c r="K46" s="560">
        <f t="shared" ref="K46:K67" si="5">+F46+H46-I46</f>
        <v>33</v>
      </c>
      <c r="L46" s="561"/>
    </row>
    <row r="47" spans="1:12" s="494" customFormat="1" ht="80.099999999999994" customHeight="1" x14ac:dyDescent="0.45">
      <c r="A47" s="551" t="s">
        <v>237</v>
      </c>
      <c r="B47" s="552" t="s">
        <v>237</v>
      </c>
      <c r="C47" s="553" t="s">
        <v>125</v>
      </c>
      <c r="D47" s="597" t="s">
        <v>214</v>
      </c>
      <c r="E47" s="555">
        <v>13126.32</v>
      </c>
      <c r="F47" s="556">
        <v>50</v>
      </c>
      <c r="G47" s="557">
        <f t="shared" si="3"/>
        <v>262.52639999999997</v>
      </c>
      <c r="H47" s="553"/>
      <c r="I47" s="558">
        <v>3</v>
      </c>
      <c r="J47" s="559">
        <f t="shared" si="4"/>
        <v>12338.740799999998</v>
      </c>
      <c r="K47" s="560">
        <f t="shared" si="5"/>
        <v>47</v>
      </c>
      <c r="L47" s="561"/>
    </row>
    <row r="48" spans="1:12" s="494" customFormat="1" ht="59.25" customHeight="1" x14ac:dyDescent="0.45">
      <c r="A48" s="551" t="s">
        <v>237</v>
      </c>
      <c r="B48" s="552" t="s">
        <v>237</v>
      </c>
      <c r="C48" s="553" t="s">
        <v>126</v>
      </c>
      <c r="D48" s="598" t="s">
        <v>215</v>
      </c>
      <c r="E48" s="555">
        <v>13126.32</v>
      </c>
      <c r="F48" s="556">
        <v>50</v>
      </c>
      <c r="G48" s="557">
        <f t="shared" si="3"/>
        <v>262.52639999999997</v>
      </c>
      <c r="H48" s="553"/>
      <c r="I48" s="558">
        <v>1</v>
      </c>
      <c r="J48" s="559">
        <f t="shared" si="4"/>
        <v>12863.793599999999</v>
      </c>
      <c r="K48" s="560">
        <f t="shared" si="5"/>
        <v>49</v>
      </c>
      <c r="L48" s="561"/>
    </row>
    <row r="49" spans="1:19" s="508" customFormat="1" ht="74.25" customHeight="1" x14ac:dyDescent="0.45">
      <c r="A49" s="552" t="s">
        <v>237</v>
      </c>
      <c r="B49" s="552" t="s">
        <v>237</v>
      </c>
      <c r="C49" s="553" t="s">
        <v>127</v>
      </c>
      <c r="D49" s="598" t="s">
        <v>216</v>
      </c>
      <c r="E49" s="555">
        <v>13126.32</v>
      </c>
      <c r="F49" s="556">
        <v>50</v>
      </c>
      <c r="G49" s="557">
        <f t="shared" si="3"/>
        <v>262.52639999999997</v>
      </c>
      <c r="H49" s="553"/>
      <c r="I49" s="558">
        <v>2</v>
      </c>
      <c r="J49" s="559">
        <f t="shared" si="4"/>
        <v>12601.267199999998</v>
      </c>
      <c r="K49" s="560">
        <f t="shared" si="5"/>
        <v>48</v>
      </c>
      <c r="L49" s="578"/>
    </row>
    <row r="50" spans="1:19" s="494" customFormat="1" ht="82.5" customHeight="1" x14ac:dyDescent="0.45">
      <c r="A50" s="551">
        <v>44114</v>
      </c>
      <c r="B50" s="551">
        <v>43748</v>
      </c>
      <c r="C50" s="556" t="s">
        <v>86</v>
      </c>
      <c r="D50" s="584" t="s">
        <v>307</v>
      </c>
      <c r="E50" s="557">
        <f>35*K50</f>
        <v>12775</v>
      </c>
      <c r="F50" s="556">
        <v>486</v>
      </c>
      <c r="G50" s="557">
        <f t="shared" si="3"/>
        <v>26.286008230452676</v>
      </c>
      <c r="H50" s="556"/>
      <c r="I50" s="563">
        <v>121</v>
      </c>
      <c r="J50" s="559">
        <v>9595.85</v>
      </c>
      <c r="K50" s="560">
        <v>365</v>
      </c>
      <c r="L50" s="561"/>
    </row>
    <row r="51" spans="1:19" s="508" customFormat="1" ht="81" customHeight="1" x14ac:dyDescent="0.45">
      <c r="A51" s="552" t="s">
        <v>236</v>
      </c>
      <c r="B51" s="552" t="s">
        <v>236</v>
      </c>
      <c r="C51" s="556" t="s">
        <v>86</v>
      </c>
      <c r="D51" s="562" t="s">
        <v>306</v>
      </c>
      <c r="E51" s="557">
        <v>930</v>
      </c>
      <c r="F51" s="556">
        <v>204</v>
      </c>
      <c r="G51" s="557">
        <f t="shared" si="3"/>
        <v>4.5588235294117645</v>
      </c>
      <c r="H51" s="556"/>
      <c r="I51" s="563"/>
      <c r="J51" s="559">
        <f t="shared" si="4"/>
        <v>930</v>
      </c>
      <c r="K51" s="560">
        <f t="shared" si="5"/>
        <v>204</v>
      </c>
      <c r="L51" s="578"/>
    </row>
    <row r="52" spans="1:19" s="494" customFormat="1" ht="86.25" customHeight="1" x14ac:dyDescent="0.45">
      <c r="A52" s="551" t="s">
        <v>188</v>
      </c>
      <c r="B52" s="551" t="s">
        <v>188</v>
      </c>
      <c r="C52" s="556" t="s">
        <v>86</v>
      </c>
      <c r="D52" s="584" t="s">
        <v>305</v>
      </c>
      <c r="E52" s="557">
        <v>741</v>
      </c>
      <c r="F52" s="556">
        <v>145</v>
      </c>
      <c r="G52" s="557">
        <f t="shared" si="3"/>
        <v>5.1103448275862071</v>
      </c>
      <c r="H52" s="556"/>
      <c r="I52" s="563"/>
      <c r="J52" s="559">
        <f t="shared" si="4"/>
        <v>741</v>
      </c>
      <c r="K52" s="560">
        <f t="shared" si="5"/>
        <v>145</v>
      </c>
      <c r="L52" s="561"/>
    </row>
    <row r="53" spans="1:19" s="494" customFormat="1" ht="88.5" customHeight="1" x14ac:dyDescent="0.45">
      <c r="A53" s="551" t="s">
        <v>237</v>
      </c>
      <c r="B53" s="551" t="s">
        <v>237</v>
      </c>
      <c r="C53" s="567" t="s">
        <v>270</v>
      </c>
      <c r="D53" s="568" t="s">
        <v>271</v>
      </c>
      <c r="E53" s="569">
        <v>790.6</v>
      </c>
      <c r="F53" s="556">
        <v>200</v>
      </c>
      <c r="G53" s="557">
        <f t="shared" si="3"/>
        <v>3.9530000000000003</v>
      </c>
      <c r="H53" s="567"/>
      <c r="I53" s="558"/>
      <c r="J53" s="559">
        <f t="shared" si="4"/>
        <v>790.6</v>
      </c>
      <c r="K53" s="560">
        <f t="shared" si="5"/>
        <v>200</v>
      </c>
      <c r="L53" s="561"/>
    </row>
    <row r="54" spans="1:19" s="508" customFormat="1" ht="88.5" customHeight="1" x14ac:dyDescent="0.45">
      <c r="A54" s="552" t="s">
        <v>236</v>
      </c>
      <c r="B54" s="551" t="s">
        <v>237</v>
      </c>
      <c r="C54" s="567" t="s">
        <v>272</v>
      </c>
      <c r="D54" s="568" t="s">
        <v>273</v>
      </c>
      <c r="E54" s="569">
        <v>920.4</v>
      </c>
      <c r="F54" s="556">
        <v>200</v>
      </c>
      <c r="G54" s="557">
        <f t="shared" si="3"/>
        <v>4.6020000000000003</v>
      </c>
      <c r="H54" s="567"/>
      <c r="I54" s="558"/>
      <c r="J54" s="559">
        <f t="shared" si="4"/>
        <v>920.40000000000009</v>
      </c>
      <c r="K54" s="560">
        <f t="shared" si="5"/>
        <v>200</v>
      </c>
      <c r="L54" s="578"/>
    </row>
    <row r="55" spans="1:19" s="508" customFormat="1" ht="88.5" customHeight="1" x14ac:dyDescent="0.45">
      <c r="A55" s="552" t="s">
        <v>236</v>
      </c>
      <c r="B55" s="551" t="s">
        <v>330</v>
      </c>
      <c r="C55" s="567" t="s">
        <v>110</v>
      </c>
      <c r="D55" s="568" t="s">
        <v>224</v>
      </c>
      <c r="E55" s="569">
        <v>930</v>
      </c>
      <c r="F55" s="556">
        <v>214</v>
      </c>
      <c r="G55" s="557">
        <f t="shared" si="3"/>
        <v>4.3457943925233646</v>
      </c>
      <c r="H55" s="567"/>
      <c r="I55" s="558"/>
      <c r="J55" s="559">
        <f t="shared" si="4"/>
        <v>930</v>
      </c>
      <c r="K55" s="560">
        <f t="shared" si="5"/>
        <v>214</v>
      </c>
      <c r="L55" s="578"/>
    </row>
    <row r="56" spans="1:19" s="508" customFormat="1" ht="71.25" customHeight="1" x14ac:dyDescent="0.45">
      <c r="A56" s="552" t="s">
        <v>236</v>
      </c>
      <c r="B56" s="551" t="s">
        <v>237</v>
      </c>
      <c r="C56" s="567" t="s">
        <v>269</v>
      </c>
      <c r="D56" s="568" t="s">
        <v>275</v>
      </c>
      <c r="E56" s="569">
        <v>736.32</v>
      </c>
      <c r="F56" s="556">
        <v>200</v>
      </c>
      <c r="G56" s="557">
        <f t="shared" si="3"/>
        <v>3.6816000000000004</v>
      </c>
      <c r="H56" s="567"/>
      <c r="I56" s="558">
        <v>5</v>
      </c>
      <c r="J56" s="559">
        <f t="shared" si="4"/>
        <v>717.91200000000003</v>
      </c>
      <c r="K56" s="560">
        <f t="shared" si="5"/>
        <v>195</v>
      </c>
      <c r="L56" s="578"/>
    </row>
    <row r="57" spans="1:19" s="508" customFormat="1" ht="90.75" customHeight="1" x14ac:dyDescent="0.45">
      <c r="A57" s="552" t="s">
        <v>238</v>
      </c>
      <c r="B57" s="552">
        <v>43748</v>
      </c>
      <c r="C57" s="583" t="s">
        <v>86</v>
      </c>
      <c r="D57" s="599" t="s">
        <v>222</v>
      </c>
      <c r="E57" s="589">
        <f>12*300</f>
        <v>3600</v>
      </c>
      <c r="F57" s="556">
        <v>300</v>
      </c>
      <c r="G57" s="557">
        <f t="shared" si="3"/>
        <v>12</v>
      </c>
      <c r="H57" s="583"/>
      <c r="I57" s="563">
        <v>50</v>
      </c>
      <c r="J57" s="559">
        <f t="shared" si="4"/>
        <v>3000</v>
      </c>
      <c r="K57" s="560">
        <f t="shared" si="5"/>
        <v>250</v>
      </c>
      <c r="L57" s="578"/>
    </row>
    <row r="58" spans="1:19" s="494" customFormat="1" ht="133.5" customHeight="1" x14ac:dyDescent="0.45">
      <c r="A58" s="551" t="s">
        <v>236</v>
      </c>
      <c r="B58" s="551" t="s">
        <v>237</v>
      </c>
      <c r="C58" s="556" t="s">
        <v>110</v>
      </c>
      <c r="D58" s="562" t="s">
        <v>220</v>
      </c>
      <c r="E58" s="557">
        <f>2*200</f>
        <v>400</v>
      </c>
      <c r="F58" s="556">
        <v>200</v>
      </c>
      <c r="G58" s="557">
        <f t="shared" si="3"/>
        <v>2</v>
      </c>
      <c r="H58" s="556"/>
      <c r="I58" s="563"/>
      <c r="J58" s="559">
        <f t="shared" si="4"/>
        <v>400</v>
      </c>
      <c r="K58" s="560">
        <f t="shared" si="5"/>
        <v>200</v>
      </c>
      <c r="L58" s="561"/>
    </row>
    <row r="59" spans="1:19" s="506" customFormat="1" ht="87.75" customHeight="1" x14ac:dyDescent="0.45">
      <c r="A59" s="571" t="s">
        <v>188</v>
      </c>
      <c r="B59" s="552">
        <v>44114</v>
      </c>
      <c r="C59" s="553" t="s">
        <v>107</v>
      </c>
      <c r="D59" s="577" t="s">
        <v>230</v>
      </c>
      <c r="E59" s="555">
        <v>70.33</v>
      </c>
      <c r="F59" s="556">
        <v>3</v>
      </c>
      <c r="G59" s="557">
        <f t="shared" si="3"/>
        <v>23.443333333333332</v>
      </c>
      <c r="H59" s="553"/>
      <c r="I59" s="558"/>
      <c r="J59" s="559">
        <f t="shared" si="4"/>
        <v>70.33</v>
      </c>
      <c r="K59" s="560">
        <f t="shared" si="5"/>
        <v>3</v>
      </c>
      <c r="L59" s="576"/>
    </row>
    <row r="60" spans="1:19" s="506" customFormat="1" ht="90" customHeight="1" x14ac:dyDescent="0.45">
      <c r="A60" s="571" t="s">
        <v>188</v>
      </c>
      <c r="B60" s="552" t="s">
        <v>188</v>
      </c>
      <c r="C60" s="583" t="s">
        <v>120</v>
      </c>
      <c r="D60" s="600" t="s">
        <v>218</v>
      </c>
      <c r="E60" s="589">
        <v>60</v>
      </c>
      <c r="F60" s="556">
        <v>3</v>
      </c>
      <c r="G60" s="557">
        <f t="shared" si="3"/>
        <v>20</v>
      </c>
      <c r="H60" s="583"/>
      <c r="I60" s="563"/>
      <c r="J60" s="559">
        <f t="shared" si="4"/>
        <v>60</v>
      </c>
      <c r="K60" s="560">
        <f t="shared" si="5"/>
        <v>3</v>
      </c>
      <c r="L60" s="576"/>
    </row>
    <row r="61" spans="1:19" s="506" customFormat="1" ht="90" customHeight="1" x14ac:dyDescent="0.45">
      <c r="A61" s="571" t="s">
        <v>237</v>
      </c>
      <c r="B61" s="551" t="s">
        <v>188</v>
      </c>
      <c r="C61" s="567" t="s">
        <v>154</v>
      </c>
      <c r="D61" s="601" t="s">
        <v>133</v>
      </c>
      <c r="E61" s="595">
        <v>6000</v>
      </c>
      <c r="F61" s="556">
        <v>5</v>
      </c>
      <c r="G61" s="557">
        <f t="shared" si="3"/>
        <v>1200</v>
      </c>
      <c r="H61" s="602"/>
      <c r="I61" s="558"/>
      <c r="J61" s="559">
        <f t="shared" si="4"/>
        <v>6000</v>
      </c>
      <c r="K61" s="560">
        <f t="shared" si="5"/>
        <v>5</v>
      </c>
      <c r="L61" s="576"/>
    </row>
    <row r="62" spans="1:19" s="506" customFormat="1" ht="105" customHeight="1" x14ac:dyDescent="0.45">
      <c r="A62" s="571" t="s">
        <v>237</v>
      </c>
      <c r="B62" s="551" t="s">
        <v>237</v>
      </c>
      <c r="C62" s="567" t="s">
        <v>161</v>
      </c>
      <c r="D62" s="601" t="s">
        <v>140</v>
      </c>
      <c r="E62" s="595">
        <v>3416.1</v>
      </c>
      <c r="F62" s="556">
        <v>2</v>
      </c>
      <c r="G62" s="557">
        <f t="shared" si="3"/>
        <v>1708.05</v>
      </c>
      <c r="H62" s="602"/>
      <c r="I62" s="558"/>
      <c r="J62" s="559">
        <f t="shared" si="4"/>
        <v>3416.1</v>
      </c>
      <c r="K62" s="560">
        <f t="shared" si="5"/>
        <v>2</v>
      </c>
      <c r="L62" s="576"/>
    </row>
    <row r="63" spans="1:19" s="508" customFormat="1" ht="72" customHeight="1" x14ac:dyDescent="0.45">
      <c r="A63" s="552" t="s">
        <v>330</v>
      </c>
      <c r="B63" s="551" t="s">
        <v>236</v>
      </c>
      <c r="C63" s="567" t="s">
        <v>156</v>
      </c>
      <c r="D63" s="601" t="s">
        <v>135</v>
      </c>
      <c r="E63" s="595">
        <v>3658</v>
      </c>
      <c r="F63" s="556">
        <v>5</v>
      </c>
      <c r="G63" s="557">
        <f t="shared" si="3"/>
        <v>731.6</v>
      </c>
      <c r="H63" s="602"/>
      <c r="I63" s="558"/>
      <c r="J63" s="559">
        <f t="shared" si="4"/>
        <v>3658</v>
      </c>
      <c r="K63" s="560">
        <f t="shared" si="5"/>
        <v>5</v>
      </c>
      <c r="L63" s="578"/>
      <c r="S63" s="508" t="s">
        <v>204</v>
      </c>
    </row>
    <row r="64" spans="1:19" s="494" customFormat="1" ht="67.5" customHeight="1" x14ac:dyDescent="0.45">
      <c r="A64" s="551" t="s">
        <v>237</v>
      </c>
      <c r="B64" s="571" t="s">
        <v>237</v>
      </c>
      <c r="C64" s="572" t="s">
        <v>244</v>
      </c>
      <c r="D64" s="573" t="s">
        <v>245</v>
      </c>
      <c r="E64" s="574">
        <v>28792</v>
      </c>
      <c r="F64" s="556">
        <v>4</v>
      </c>
      <c r="G64" s="574">
        <v>7198</v>
      </c>
      <c r="H64" s="572"/>
      <c r="I64" s="603"/>
      <c r="J64" s="604">
        <v>28792</v>
      </c>
      <c r="K64" s="560">
        <f t="shared" si="5"/>
        <v>4</v>
      </c>
      <c r="L64" s="561"/>
    </row>
    <row r="65" spans="1:12" s="494" customFormat="1" ht="76.5" customHeight="1" x14ac:dyDescent="0.45">
      <c r="A65" s="551" t="s">
        <v>237</v>
      </c>
      <c r="B65" s="551" t="s">
        <v>236</v>
      </c>
      <c r="C65" s="567" t="s">
        <v>169</v>
      </c>
      <c r="D65" s="601" t="s">
        <v>148</v>
      </c>
      <c r="E65" s="595">
        <v>6844</v>
      </c>
      <c r="F65" s="556">
        <v>4</v>
      </c>
      <c r="G65" s="557">
        <f>E65/F65</f>
        <v>1711</v>
      </c>
      <c r="H65" s="596"/>
      <c r="I65" s="558">
        <v>1</v>
      </c>
      <c r="J65" s="559">
        <f t="shared" si="4"/>
        <v>5133</v>
      </c>
      <c r="K65" s="560">
        <v>3</v>
      </c>
      <c r="L65" s="561"/>
    </row>
    <row r="66" spans="1:12" s="494" customFormat="1" ht="75" customHeight="1" x14ac:dyDescent="0.45">
      <c r="A66" s="551" t="s">
        <v>237</v>
      </c>
      <c r="B66" s="571" t="s">
        <v>237</v>
      </c>
      <c r="C66" s="572" t="s">
        <v>244</v>
      </c>
      <c r="D66" s="573" t="s">
        <v>245</v>
      </c>
      <c r="E66" s="574">
        <v>7198</v>
      </c>
      <c r="F66" s="556">
        <v>3</v>
      </c>
      <c r="G66" s="557">
        <f>E66/F66</f>
        <v>2399.3333333333335</v>
      </c>
      <c r="H66" s="575"/>
      <c r="I66" s="558"/>
      <c r="J66" s="559">
        <f t="shared" si="4"/>
        <v>7198</v>
      </c>
      <c r="K66" s="560">
        <v>3</v>
      </c>
      <c r="L66" s="561"/>
    </row>
    <row r="67" spans="1:12" s="494" customFormat="1" ht="100.5" customHeight="1" x14ac:dyDescent="0.45">
      <c r="A67" s="551" t="s">
        <v>78</v>
      </c>
      <c r="B67" s="551" t="s">
        <v>78</v>
      </c>
      <c r="C67" s="567" t="s">
        <v>94</v>
      </c>
      <c r="D67" s="568" t="s">
        <v>304</v>
      </c>
      <c r="E67" s="569">
        <v>1445</v>
      </c>
      <c r="F67" s="556">
        <v>18</v>
      </c>
      <c r="G67" s="557">
        <f>E67/F67</f>
        <v>80.277777777777771</v>
      </c>
      <c r="H67" s="556"/>
      <c r="I67" s="558">
        <v>1</v>
      </c>
      <c r="J67" s="559">
        <f t="shared" si="4"/>
        <v>1364.7222222222222</v>
      </c>
      <c r="K67" s="560">
        <f t="shared" si="5"/>
        <v>17</v>
      </c>
      <c r="L67" s="561"/>
    </row>
    <row r="68" spans="1:12" s="508" customFormat="1" ht="100.5" customHeight="1" x14ac:dyDescent="0.45">
      <c r="A68" s="552" t="s">
        <v>369</v>
      </c>
      <c r="B68" s="552" t="s">
        <v>369</v>
      </c>
      <c r="C68" s="553" t="s">
        <v>351</v>
      </c>
      <c r="D68" s="597" t="s">
        <v>352</v>
      </c>
      <c r="E68" s="555">
        <v>67044.63</v>
      </c>
      <c r="F68" s="583">
        <v>6</v>
      </c>
      <c r="G68" s="589">
        <v>11174.1</v>
      </c>
      <c r="H68" s="583"/>
      <c r="I68" s="553">
        <v>2</v>
      </c>
      <c r="J68" s="605">
        <v>44696.4</v>
      </c>
      <c r="K68" s="590">
        <v>4</v>
      </c>
      <c r="L68" s="578"/>
    </row>
    <row r="69" spans="1:12" s="494" customFormat="1" ht="100.5" customHeight="1" x14ac:dyDescent="0.45">
      <c r="A69" s="551" t="s">
        <v>369</v>
      </c>
      <c r="B69" s="551" t="s">
        <v>369</v>
      </c>
      <c r="C69" s="567" t="s">
        <v>362</v>
      </c>
      <c r="D69" s="568" t="s">
        <v>353</v>
      </c>
      <c r="E69" s="569">
        <v>44452.87</v>
      </c>
      <c r="F69" s="556">
        <v>4</v>
      </c>
      <c r="G69" s="557">
        <v>11113.22</v>
      </c>
      <c r="H69" s="556"/>
      <c r="I69" s="558"/>
      <c r="J69" s="606">
        <v>44452.87</v>
      </c>
      <c r="K69" s="560">
        <v>4</v>
      </c>
      <c r="L69" s="561"/>
    </row>
    <row r="70" spans="1:12" s="494" customFormat="1" ht="100.5" customHeight="1" x14ac:dyDescent="0.45">
      <c r="A70" s="551" t="s">
        <v>369</v>
      </c>
      <c r="B70" s="551" t="s">
        <v>369</v>
      </c>
      <c r="C70" s="567" t="s">
        <v>361</v>
      </c>
      <c r="D70" s="568" t="s">
        <v>354</v>
      </c>
      <c r="E70" s="569">
        <v>3660</v>
      </c>
      <c r="F70" s="556">
        <v>6</v>
      </c>
      <c r="G70" s="557">
        <v>610</v>
      </c>
      <c r="H70" s="556"/>
      <c r="I70" s="558"/>
      <c r="J70" s="606">
        <v>3660</v>
      </c>
      <c r="K70" s="560">
        <v>6</v>
      </c>
      <c r="L70" s="561"/>
    </row>
    <row r="71" spans="1:12" s="494" customFormat="1" ht="100.5" customHeight="1" x14ac:dyDescent="0.45">
      <c r="A71" s="551" t="s">
        <v>369</v>
      </c>
      <c r="B71" s="551" t="s">
        <v>369</v>
      </c>
      <c r="C71" s="567" t="s">
        <v>358</v>
      </c>
      <c r="D71" s="568" t="s">
        <v>355</v>
      </c>
      <c r="E71" s="569">
        <v>1830</v>
      </c>
      <c r="F71" s="556">
        <v>3</v>
      </c>
      <c r="G71" s="557">
        <v>610</v>
      </c>
      <c r="H71" s="556"/>
      <c r="I71" s="558"/>
      <c r="J71" s="606">
        <v>1830</v>
      </c>
      <c r="K71" s="560">
        <v>3</v>
      </c>
      <c r="L71" s="561"/>
    </row>
    <row r="72" spans="1:12" s="494" customFormat="1" ht="88.5" customHeight="1" x14ac:dyDescent="0.45">
      <c r="A72" s="551" t="s">
        <v>369</v>
      </c>
      <c r="B72" s="551" t="s">
        <v>369</v>
      </c>
      <c r="C72" s="567" t="s">
        <v>360</v>
      </c>
      <c r="D72" s="568" t="s">
        <v>356</v>
      </c>
      <c r="E72" s="569">
        <v>1830</v>
      </c>
      <c r="F72" s="556">
        <v>3</v>
      </c>
      <c r="G72" s="557">
        <v>610</v>
      </c>
      <c r="H72" s="556"/>
      <c r="I72" s="558"/>
      <c r="J72" s="606">
        <v>1830</v>
      </c>
      <c r="K72" s="560">
        <v>3</v>
      </c>
      <c r="L72" s="561"/>
    </row>
    <row r="73" spans="1:12" s="494" customFormat="1" ht="100.5" customHeight="1" x14ac:dyDescent="0.45">
      <c r="A73" s="551" t="s">
        <v>369</v>
      </c>
      <c r="B73" s="551" t="s">
        <v>369</v>
      </c>
      <c r="C73" s="567" t="s">
        <v>359</v>
      </c>
      <c r="D73" s="568" t="s">
        <v>357</v>
      </c>
      <c r="E73" s="569">
        <v>1830</v>
      </c>
      <c r="F73" s="556">
        <v>3</v>
      </c>
      <c r="G73" s="557">
        <v>610</v>
      </c>
      <c r="H73" s="556"/>
      <c r="I73" s="558"/>
      <c r="J73" s="606">
        <v>1830</v>
      </c>
      <c r="K73" s="560">
        <v>3</v>
      </c>
      <c r="L73" s="561"/>
    </row>
    <row r="74" spans="1:12" s="494" customFormat="1" ht="100.5" customHeight="1" x14ac:dyDescent="0.45">
      <c r="A74" s="551" t="s">
        <v>369</v>
      </c>
      <c r="B74" s="551" t="s">
        <v>369</v>
      </c>
      <c r="C74" s="567" t="s">
        <v>363</v>
      </c>
      <c r="D74" s="568" t="s">
        <v>364</v>
      </c>
      <c r="E74" s="569">
        <v>4790.84</v>
      </c>
      <c r="F74" s="556">
        <v>1</v>
      </c>
      <c r="G74" s="557">
        <v>4790.84</v>
      </c>
      <c r="H74" s="556"/>
      <c r="I74" s="558"/>
      <c r="J74" s="606">
        <v>4790.84</v>
      </c>
      <c r="K74" s="560">
        <v>1</v>
      </c>
      <c r="L74" s="561"/>
    </row>
    <row r="75" spans="1:12" s="494" customFormat="1" ht="91.5" customHeight="1" x14ac:dyDescent="0.45">
      <c r="A75" s="551" t="s">
        <v>369</v>
      </c>
      <c r="B75" s="551" t="s">
        <v>369</v>
      </c>
      <c r="C75" s="567" t="s">
        <v>363</v>
      </c>
      <c r="D75" s="568" t="s">
        <v>365</v>
      </c>
      <c r="E75" s="569">
        <v>5648.52</v>
      </c>
      <c r="F75" s="556">
        <v>1</v>
      </c>
      <c r="G75" s="569">
        <v>5648.52</v>
      </c>
      <c r="H75" s="556"/>
      <c r="I75" s="558"/>
      <c r="J75" s="606">
        <v>5648.52</v>
      </c>
      <c r="K75" s="560">
        <v>1</v>
      </c>
      <c r="L75" s="561"/>
    </row>
    <row r="76" spans="1:12" s="494" customFormat="1" ht="85.5" customHeight="1" x14ac:dyDescent="0.45">
      <c r="A76" s="551" t="s">
        <v>369</v>
      </c>
      <c r="B76" s="551" t="s">
        <v>369</v>
      </c>
      <c r="C76" s="567" t="s">
        <v>363</v>
      </c>
      <c r="D76" s="568" t="s">
        <v>366</v>
      </c>
      <c r="E76" s="569">
        <v>5648.52</v>
      </c>
      <c r="F76" s="556">
        <v>1</v>
      </c>
      <c r="G76" s="569">
        <v>5648.52</v>
      </c>
      <c r="H76" s="556"/>
      <c r="I76" s="558"/>
      <c r="J76" s="606">
        <v>5648.52</v>
      </c>
      <c r="K76" s="560">
        <v>1</v>
      </c>
      <c r="L76" s="561"/>
    </row>
    <row r="77" spans="1:12" s="494" customFormat="1" ht="100.5" customHeight="1" x14ac:dyDescent="0.45">
      <c r="A77" s="551" t="s">
        <v>369</v>
      </c>
      <c r="B77" s="551" t="s">
        <v>369</v>
      </c>
      <c r="C77" s="567" t="s">
        <v>363</v>
      </c>
      <c r="D77" s="568" t="s">
        <v>367</v>
      </c>
      <c r="E77" s="569">
        <v>5648.52</v>
      </c>
      <c r="F77" s="556">
        <v>1</v>
      </c>
      <c r="G77" s="569">
        <v>5648.52</v>
      </c>
      <c r="H77" s="556"/>
      <c r="I77" s="558"/>
      <c r="J77" s="606">
        <v>5648.52</v>
      </c>
      <c r="K77" s="560">
        <v>1</v>
      </c>
      <c r="L77" s="561"/>
    </row>
    <row r="78" spans="1:12" s="494" customFormat="1" ht="100.5" customHeight="1" x14ac:dyDescent="0.45">
      <c r="A78" s="551">
        <v>44202</v>
      </c>
      <c r="B78" s="551">
        <v>44202</v>
      </c>
      <c r="C78" s="567" t="s">
        <v>370</v>
      </c>
      <c r="D78" s="570" t="s">
        <v>372</v>
      </c>
      <c r="E78" s="569">
        <v>3500</v>
      </c>
      <c r="F78" s="556">
        <v>50</v>
      </c>
      <c r="G78" s="569">
        <v>70</v>
      </c>
      <c r="H78" s="556"/>
      <c r="I78" s="558">
        <v>4</v>
      </c>
      <c r="J78" s="606">
        <v>3220</v>
      </c>
      <c r="K78" s="560">
        <v>46</v>
      </c>
      <c r="L78" s="561"/>
    </row>
    <row r="79" spans="1:12" s="494" customFormat="1" ht="100.5" customHeight="1" x14ac:dyDescent="0.45">
      <c r="A79" s="551">
        <v>44202</v>
      </c>
      <c r="B79" s="551">
        <v>44202</v>
      </c>
      <c r="C79" s="567" t="s">
        <v>371</v>
      </c>
      <c r="D79" s="570" t="s">
        <v>373</v>
      </c>
      <c r="E79" s="569">
        <v>1400</v>
      </c>
      <c r="F79" s="556">
        <v>20</v>
      </c>
      <c r="G79" s="569">
        <v>70</v>
      </c>
      <c r="H79" s="556"/>
      <c r="I79" s="558"/>
      <c r="J79" s="606">
        <v>1400</v>
      </c>
      <c r="K79" s="560">
        <v>20</v>
      </c>
      <c r="L79" s="561"/>
    </row>
    <row r="80" spans="1:12" s="494" customFormat="1" ht="100.5" customHeight="1" x14ac:dyDescent="0.45">
      <c r="A80" s="551">
        <v>44202</v>
      </c>
      <c r="B80" s="551">
        <v>44202</v>
      </c>
      <c r="C80" s="567" t="s">
        <v>376</v>
      </c>
      <c r="D80" s="570" t="s">
        <v>374</v>
      </c>
      <c r="E80" s="569">
        <v>1050</v>
      </c>
      <c r="F80" s="556">
        <v>15</v>
      </c>
      <c r="G80" s="569">
        <v>70</v>
      </c>
      <c r="H80" s="556"/>
      <c r="I80" s="558"/>
      <c r="J80" s="559">
        <v>1050</v>
      </c>
      <c r="K80" s="560">
        <v>15</v>
      </c>
      <c r="L80" s="561"/>
    </row>
    <row r="81" spans="1:12" s="494" customFormat="1" ht="100.5" customHeight="1" x14ac:dyDescent="0.45">
      <c r="A81" s="551">
        <v>44202</v>
      </c>
      <c r="B81" s="551">
        <v>44202</v>
      </c>
      <c r="C81" s="567" t="s">
        <v>287</v>
      </c>
      <c r="D81" s="570" t="s">
        <v>375</v>
      </c>
      <c r="E81" s="569">
        <v>5310</v>
      </c>
      <c r="F81" s="556">
        <v>18</v>
      </c>
      <c r="G81" s="569">
        <v>295</v>
      </c>
      <c r="H81" s="556"/>
      <c r="I81" s="558"/>
      <c r="J81" s="569">
        <v>5310</v>
      </c>
      <c r="K81" s="556">
        <v>15</v>
      </c>
      <c r="L81" s="561"/>
    </row>
    <row r="82" spans="1:12" s="494" customFormat="1" ht="100.5" customHeight="1" x14ac:dyDescent="0.45">
      <c r="A82" s="551">
        <v>44202</v>
      </c>
      <c r="B82" s="551">
        <v>44202</v>
      </c>
      <c r="C82" s="567" t="s">
        <v>377</v>
      </c>
      <c r="D82" s="570" t="s">
        <v>378</v>
      </c>
      <c r="E82" s="569">
        <v>2194.8000000000002</v>
      </c>
      <c r="F82" s="556">
        <v>30</v>
      </c>
      <c r="G82" s="569">
        <v>73.16</v>
      </c>
      <c r="H82" s="556"/>
      <c r="I82" s="558">
        <v>2</v>
      </c>
      <c r="J82" s="606">
        <v>2048.48</v>
      </c>
      <c r="K82" s="556">
        <v>28</v>
      </c>
      <c r="L82" s="561"/>
    </row>
    <row r="83" spans="1:12" s="494" customFormat="1" ht="100.5" customHeight="1" x14ac:dyDescent="0.45">
      <c r="A83" s="551">
        <v>44202</v>
      </c>
      <c r="B83" s="551">
        <v>44202</v>
      </c>
      <c r="C83" s="567" t="s">
        <v>379</v>
      </c>
      <c r="D83" s="570" t="s">
        <v>380</v>
      </c>
      <c r="E83" s="569">
        <v>9982.7999999999993</v>
      </c>
      <c r="F83" s="556">
        <v>15</v>
      </c>
      <c r="G83" s="569">
        <v>665.52</v>
      </c>
      <c r="H83" s="556"/>
      <c r="I83" s="558"/>
      <c r="J83" s="606">
        <v>9982.7999999999993</v>
      </c>
      <c r="K83" s="556">
        <v>15</v>
      </c>
      <c r="L83" s="561"/>
    </row>
    <row r="84" spans="1:12" s="494" customFormat="1" ht="100.5" customHeight="1" x14ac:dyDescent="0.45">
      <c r="A84" s="551">
        <v>44202</v>
      </c>
      <c r="B84" s="551">
        <v>44202</v>
      </c>
      <c r="C84" s="567" t="s">
        <v>381</v>
      </c>
      <c r="D84" s="570" t="s">
        <v>382</v>
      </c>
      <c r="E84" s="569">
        <v>2124</v>
      </c>
      <c r="F84" s="607">
        <v>20</v>
      </c>
      <c r="G84" s="569">
        <v>106.2</v>
      </c>
      <c r="H84" s="556"/>
      <c r="I84" s="558"/>
      <c r="J84" s="606">
        <v>2124</v>
      </c>
      <c r="K84" s="560">
        <v>20</v>
      </c>
      <c r="L84" s="561"/>
    </row>
    <row r="85" spans="1:12" s="494" customFormat="1" ht="100.5" customHeight="1" x14ac:dyDescent="0.45">
      <c r="A85" s="551">
        <v>44202</v>
      </c>
      <c r="B85" s="551">
        <v>44202</v>
      </c>
      <c r="C85" s="567" t="s">
        <v>383</v>
      </c>
      <c r="D85" s="570" t="s">
        <v>416</v>
      </c>
      <c r="E85" s="569">
        <v>3256.8</v>
      </c>
      <c r="F85" s="556">
        <v>23</v>
      </c>
      <c r="G85" s="569">
        <v>141.6</v>
      </c>
      <c r="H85" s="556"/>
      <c r="I85" s="558"/>
      <c r="J85" s="606">
        <v>3256.8</v>
      </c>
      <c r="K85" s="560">
        <v>20</v>
      </c>
      <c r="L85" s="561"/>
    </row>
    <row r="86" spans="1:12" s="494" customFormat="1" ht="100.5" customHeight="1" x14ac:dyDescent="0.45">
      <c r="A86" s="551">
        <v>44202</v>
      </c>
      <c r="B86" s="551">
        <v>44202</v>
      </c>
      <c r="C86" s="567" t="s">
        <v>384</v>
      </c>
      <c r="D86" s="570" t="s">
        <v>417</v>
      </c>
      <c r="E86" s="569">
        <v>5605.6</v>
      </c>
      <c r="F86" s="556">
        <v>28</v>
      </c>
      <c r="G86" s="569">
        <v>200.6</v>
      </c>
      <c r="H86" s="556"/>
      <c r="I86" s="558"/>
      <c r="J86" s="606">
        <v>5605.6</v>
      </c>
      <c r="K86" s="560">
        <v>20</v>
      </c>
      <c r="L86" s="561"/>
    </row>
    <row r="87" spans="1:12" s="494" customFormat="1" ht="100.5" customHeight="1" x14ac:dyDescent="0.45">
      <c r="A87" s="551">
        <v>44202</v>
      </c>
      <c r="B87" s="551">
        <v>44202</v>
      </c>
      <c r="C87" s="567" t="s">
        <v>385</v>
      </c>
      <c r="D87" s="570" t="s">
        <v>386</v>
      </c>
      <c r="E87" s="569">
        <v>637.20000000000005</v>
      </c>
      <c r="F87" s="556">
        <v>10</v>
      </c>
      <c r="G87" s="569">
        <v>159.30000000000001</v>
      </c>
      <c r="H87" s="556"/>
      <c r="I87" s="558">
        <v>6</v>
      </c>
      <c r="J87" s="606">
        <v>637.20000000000005</v>
      </c>
      <c r="K87" s="560">
        <v>4</v>
      </c>
      <c r="L87" s="561"/>
    </row>
    <row r="88" spans="1:12" s="494" customFormat="1" ht="100.5" customHeight="1" x14ac:dyDescent="0.45">
      <c r="A88" s="551">
        <v>44202</v>
      </c>
      <c r="B88" s="551">
        <v>44202</v>
      </c>
      <c r="C88" s="567" t="s">
        <v>264</v>
      </c>
      <c r="D88" s="570" t="s">
        <v>387</v>
      </c>
      <c r="E88" s="569">
        <v>700.92</v>
      </c>
      <c r="F88" s="608">
        <v>33</v>
      </c>
      <c r="G88" s="569">
        <v>21.24</v>
      </c>
      <c r="H88" s="556"/>
      <c r="I88" s="558"/>
      <c r="J88" s="606">
        <v>700.92</v>
      </c>
      <c r="K88" s="560">
        <v>30</v>
      </c>
      <c r="L88" s="561"/>
    </row>
    <row r="89" spans="1:12" s="508" customFormat="1" ht="100.5" customHeight="1" x14ac:dyDescent="0.45">
      <c r="A89" s="552">
        <v>44202</v>
      </c>
      <c r="B89" s="552">
        <v>44202</v>
      </c>
      <c r="C89" s="553" t="s">
        <v>388</v>
      </c>
      <c r="D89" s="577" t="s">
        <v>390</v>
      </c>
      <c r="E89" s="555">
        <v>2124</v>
      </c>
      <c r="F89" s="583">
        <v>10</v>
      </c>
      <c r="G89" s="555">
        <v>212.4</v>
      </c>
      <c r="H89" s="583"/>
      <c r="I89" s="553"/>
      <c r="J89" s="609">
        <v>2124</v>
      </c>
      <c r="K89" s="590">
        <v>10</v>
      </c>
      <c r="L89" s="578"/>
    </row>
    <row r="90" spans="1:12" s="494" customFormat="1" ht="91.5" customHeight="1" x14ac:dyDescent="0.45">
      <c r="A90" s="551">
        <v>44202</v>
      </c>
      <c r="B90" s="551">
        <v>44202</v>
      </c>
      <c r="C90" s="567" t="s">
        <v>389</v>
      </c>
      <c r="D90" s="570" t="s">
        <v>391</v>
      </c>
      <c r="E90" s="569">
        <v>3599</v>
      </c>
      <c r="F90" s="556">
        <v>10</v>
      </c>
      <c r="G90" s="569">
        <v>359.9</v>
      </c>
      <c r="H90" s="556"/>
      <c r="I90" s="558"/>
      <c r="J90" s="606">
        <v>3599</v>
      </c>
      <c r="K90" s="560">
        <v>10</v>
      </c>
      <c r="L90" s="561"/>
    </row>
    <row r="91" spans="1:12" s="494" customFormat="1" ht="93" customHeight="1" x14ac:dyDescent="0.45">
      <c r="A91" s="551">
        <v>44202</v>
      </c>
      <c r="B91" s="551">
        <v>44202</v>
      </c>
      <c r="C91" s="567" t="s">
        <v>392</v>
      </c>
      <c r="D91" s="570" t="s">
        <v>393</v>
      </c>
      <c r="E91" s="569">
        <v>708</v>
      </c>
      <c r="F91" s="556">
        <v>20</v>
      </c>
      <c r="G91" s="569">
        <v>35.4</v>
      </c>
      <c r="H91" s="556"/>
      <c r="I91" s="558"/>
      <c r="J91" s="606">
        <v>708</v>
      </c>
      <c r="K91" s="560">
        <v>20</v>
      </c>
      <c r="L91" s="561"/>
    </row>
    <row r="92" spans="1:12" s="494" customFormat="1" ht="100.5" customHeight="1" x14ac:dyDescent="0.45">
      <c r="A92" s="551">
        <v>44202</v>
      </c>
      <c r="B92" s="551">
        <v>44202</v>
      </c>
      <c r="C92" s="567" t="s">
        <v>394</v>
      </c>
      <c r="D92" s="570" t="s">
        <v>395</v>
      </c>
      <c r="E92" s="569">
        <v>1168.2</v>
      </c>
      <c r="F92" s="556">
        <v>33</v>
      </c>
      <c r="G92" s="569">
        <v>35.4</v>
      </c>
      <c r="H92" s="556"/>
      <c r="I92" s="558">
        <v>3</v>
      </c>
      <c r="J92" s="606">
        <v>1062</v>
      </c>
      <c r="K92" s="560">
        <v>30</v>
      </c>
      <c r="L92" s="561"/>
    </row>
    <row r="93" spans="1:12" s="494" customFormat="1" ht="100.5" customHeight="1" x14ac:dyDescent="0.45">
      <c r="A93" s="551">
        <v>44202</v>
      </c>
      <c r="B93" s="551">
        <v>44202</v>
      </c>
      <c r="C93" s="567" t="s">
        <v>396</v>
      </c>
      <c r="D93" s="570" t="s">
        <v>397</v>
      </c>
      <c r="E93" s="569">
        <v>424.8</v>
      </c>
      <c r="F93" s="556">
        <v>20</v>
      </c>
      <c r="G93" s="569">
        <v>21.24</v>
      </c>
      <c r="H93" s="556"/>
      <c r="I93" s="558"/>
      <c r="J93" s="606">
        <v>424.8</v>
      </c>
      <c r="K93" s="560">
        <v>20</v>
      </c>
      <c r="L93" s="561"/>
    </row>
    <row r="94" spans="1:12" s="494" customFormat="1" ht="132" customHeight="1" x14ac:dyDescent="0.45">
      <c r="A94" s="551">
        <v>44202</v>
      </c>
      <c r="B94" s="551">
        <v>44202</v>
      </c>
      <c r="C94" s="567" t="s">
        <v>398</v>
      </c>
      <c r="D94" s="570" t="s">
        <v>399</v>
      </c>
      <c r="E94" s="569">
        <v>557.54999999999995</v>
      </c>
      <c r="F94" s="556">
        <v>15</v>
      </c>
      <c r="G94" s="569">
        <v>37.17</v>
      </c>
      <c r="H94" s="556"/>
      <c r="I94" s="558"/>
      <c r="J94" s="606">
        <v>557.54999999999995</v>
      </c>
      <c r="K94" s="560">
        <v>15</v>
      </c>
      <c r="L94" s="561"/>
    </row>
    <row r="95" spans="1:12" s="494" customFormat="1" ht="100.5" customHeight="1" x14ac:dyDescent="0.45">
      <c r="A95" s="551">
        <v>44202</v>
      </c>
      <c r="B95" s="551">
        <v>44202</v>
      </c>
      <c r="C95" s="567" t="s">
        <v>401</v>
      </c>
      <c r="D95" s="570" t="s">
        <v>400</v>
      </c>
      <c r="E95" s="569">
        <v>1504.5</v>
      </c>
      <c r="F95" s="556">
        <v>5</v>
      </c>
      <c r="G95" s="569">
        <v>300.89999999999998</v>
      </c>
      <c r="H95" s="556"/>
      <c r="I95" s="558"/>
      <c r="J95" s="606">
        <v>902.7</v>
      </c>
      <c r="K95" s="560">
        <v>3</v>
      </c>
      <c r="L95" s="561"/>
    </row>
    <row r="96" spans="1:12" s="494" customFormat="1" ht="100.5" customHeight="1" x14ac:dyDescent="0.45">
      <c r="A96" s="551">
        <v>44202</v>
      </c>
      <c r="B96" s="551">
        <v>44202</v>
      </c>
      <c r="C96" s="567" t="s">
        <v>404</v>
      </c>
      <c r="D96" s="570" t="s">
        <v>402</v>
      </c>
      <c r="E96" s="569">
        <v>849.6</v>
      </c>
      <c r="F96" s="556">
        <v>15</v>
      </c>
      <c r="G96" s="569">
        <v>56.54</v>
      </c>
      <c r="H96" s="556"/>
      <c r="I96" s="558">
        <v>3</v>
      </c>
      <c r="J96" s="606">
        <v>735.02</v>
      </c>
      <c r="K96" s="560">
        <v>13</v>
      </c>
      <c r="L96" s="561"/>
    </row>
    <row r="97" spans="1:13" s="494" customFormat="1" ht="100.5" customHeight="1" x14ac:dyDescent="0.45">
      <c r="A97" s="551">
        <v>44202</v>
      </c>
      <c r="B97" s="551">
        <v>44202</v>
      </c>
      <c r="C97" s="567" t="s">
        <v>405</v>
      </c>
      <c r="D97" s="570" t="s">
        <v>403</v>
      </c>
      <c r="E97" s="569">
        <v>590</v>
      </c>
      <c r="F97" s="556">
        <v>40</v>
      </c>
      <c r="G97" s="569">
        <v>14.75</v>
      </c>
      <c r="H97" s="556"/>
      <c r="I97" s="558">
        <v>15</v>
      </c>
      <c r="J97" s="559">
        <v>368.75</v>
      </c>
      <c r="K97" s="556">
        <v>25</v>
      </c>
      <c r="L97" s="561"/>
    </row>
    <row r="98" spans="1:13" s="494" customFormat="1" ht="87" customHeight="1" x14ac:dyDescent="0.45">
      <c r="A98" s="551">
        <v>44202</v>
      </c>
      <c r="B98" s="551">
        <v>44202</v>
      </c>
      <c r="C98" s="567" t="s">
        <v>406</v>
      </c>
      <c r="D98" s="570" t="s">
        <v>407</v>
      </c>
      <c r="E98" s="569">
        <v>944</v>
      </c>
      <c r="F98" s="556">
        <v>10</v>
      </c>
      <c r="G98" s="569">
        <v>94.4</v>
      </c>
      <c r="H98" s="556"/>
      <c r="I98" s="558">
        <v>2</v>
      </c>
      <c r="J98" s="559">
        <v>755.2</v>
      </c>
      <c r="K98" s="560">
        <v>8</v>
      </c>
      <c r="L98" s="561"/>
    </row>
    <row r="99" spans="1:13" s="494" customFormat="1" ht="88.5" customHeight="1" x14ac:dyDescent="0.45">
      <c r="A99" s="551">
        <v>44202</v>
      </c>
      <c r="B99" s="551">
        <v>44202</v>
      </c>
      <c r="C99" s="567" t="s">
        <v>408</v>
      </c>
      <c r="D99" s="570" t="s">
        <v>427</v>
      </c>
      <c r="E99" s="569">
        <v>4720</v>
      </c>
      <c r="F99" s="556">
        <v>40</v>
      </c>
      <c r="G99" s="569">
        <v>118</v>
      </c>
      <c r="H99" s="556"/>
      <c r="I99" s="558">
        <v>2</v>
      </c>
      <c r="J99" s="606">
        <v>4484</v>
      </c>
      <c r="K99" s="556">
        <v>38</v>
      </c>
      <c r="L99" s="561"/>
    </row>
    <row r="100" spans="1:13" s="494" customFormat="1" ht="84" customHeight="1" x14ac:dyDescent="0.45">
      <c r="A100" s="551">
        <v>44202</v>
      </c>
      <c r="B100" s="551">
        <v>44202</v>
      </c>
      <c r="C100" s="567" t="s">
        <v>409</v>
      </c>
      <c r="D100" s="570" t="s">
        <v>412</v>
      </c>
      <c r="E100" s="569">
        <v>637.20000000000005</v>
      </c>
      <c r="F100" s="556">
        <v>20</v>
      </c>
      <c r="G100" s="569">
        <v>31.86</v>
      </c>
      <c r="H100" s="556"/>
      <c r="I100" s="558">
        <v>8</v>
      </c>
      <c r="J100" s="606">
        <v>382.32</v>
      </c>
      <c r="K100" s="556">
        <v>12</v>
      </c>
      <c r="L100" s="561"/>
    </row>
    <row r="101" spans="1:13" s="494" customFormat="1" ht="90" customHeight="1" x14ac:dyDescent="0.45">
      <c r="A101" s="551">
        <v>44202</v>
      </c>
      <c r="B101" s="551">
        <v>44202</v>
      </c>
      <c r="C101" s="567" t="s">
        <v>410</v>
      </c>
      <c r="D101" s="570" t="s">
        <v>413</v>
      </c>
      <c r="E101" s="569">
        <v>1888</v>
      </c>
      <c r="F101" s="556">
        <v>40</v>
      </c>
      <c r="G101" s="569">
        <v>47.2</v>
      </c>
      <c r="H101" s="556"/>
      <c r="I101" s="558">
        <v>7</v>
      </c>
      <c r="J101" s="559">
        <v>1557.6</v>
      </c>
      <c r="K101" s="556">
        <v>33</v>
      </c>
      <c r="L101" s="561"/>
    </row>
    <row r="102" spans="1:13" s="494" customFormat="1" ht="87" customHeight="1" x14ac:dyDescent="0.45">
      <c r="A102" s="551">
        <v>44202</v>
      </c>
      <c r="B102" s="551">
        <v>44202</v>
      </c>
      <c r="C102" s="567" t="s">
        <v>411</v>
      </c>
      <c r="D102" s="570" t="s">
        <v>414</v>
      </c>
      <c r="E102" s="569">
        <v>2010.72</v>
      </c>
      <c r="F102" s="556">
        <v>24</v>
      </c>
      <c r="G102" s="569">
        <v>83.78</v>
      </c>
      <c r="H102" s="556"/>
      <c r="I102" s="558"/>
      <c r="J102" s="606">
        <v>2010.72</v>
      </c>
      <c r="K102" s="610">
        <v>24</v>
      </c>
      <c r="L102" s="611"/>
    </row>
    <row r="103" spans="1:13" s="494" customFormat="1" ht="94.5" customHeight="1" x14ac:dyDescent="0.45">
      <c r="A103" s="551">
        <v>44202</v>
      </c>
      <c r="B103" s="551">
        <v>44202</v>
      </c>
      <c r="C103" s="567" t="s">
        <v>396</v>
      </c>
      <c r="D103" s="570" t="s">
        <v>418</v>
      </c>
      <c r="E103" s="569">
        <v>637.02</v>
      </c>
      <c r="F103" s="556">
        <v>30</v>
      </c>
      <c r="G103" s="569">
        <v>21.24</v>
      </c>
      <c r="H103" s="556"/>
      <c r="I103" s="558"/>
      <c r="J103" s="606">
        <v>637.02</v>
      </c>
      <c r="K103" s="610">
        <v>30</v>
      </c>
      <c r="L103" s="612"/>
    </row>
    <row r="104" spans="1:13" s="494" customFormat="1" ht="85.5" customHeight="1" x14ac:dyDescent="0.45">
      <c r="A104" s="551">
        <v>44202</v>
      </c>
      <c r="B104" s="551">
        <v>44202</v>
      </c>
      <c r="C104" s="567" t="s">
        <v>424</v>
      </c>
      <c r="D104" s="570" t="s">
        <v>423</v>
      </c>
      <c r="E104" s="569">
        <v>21924</v>
      </c>
      <c r="F104" s="556">
        <v>140</v>
      </c>
      <c r="G104" s="569">
        <v>156.6</v>
      </c>
      <c r="H104" s="556"/>
      <c r="I104" s="558">
        <v>101</v>
      </c>
      <c r="J104" s="569">
        <v>6107.4</v>
      </c>
      <c r="K104" s="610">
        <v>39</v>
      </c>
      <c r="L104" s="612"/>
    </row>
    <row r="105" spans="1:13" s="494" customFormat="1" ht="78" customHeight="1" x14ac:dyDescent="0.45">
      <c r="A105" s="551">
        <v>44383</v>
      </c>
      <c r="B105" s="551">
        <v>44383</v>
      </c>
      <c r="C105" s="567" t="s">
        <v>419</v>
      </c>
      <c r="D105" s="570" t="s">
        <v>422</v>
      </c>
      <c r="E105" s="569">
        <v>11365.5</v>
      </c>
      <c r="F105" s="556">
        <v>50</v>
      </c>
      <c r="G105" s="569">
        <v>227.31</v>
      </c>
      <c r="H105" s="556"/>
      <c r="I105" s="558">
        <v>5</v>
      </c>
      <c r="J105" s="569">
        <v>10228.950000000001</v>
      </c>
      <c r="K105" s="610">
        <v>45</v>
      </c>
      <c r="L105" s="612"/>
    </row>
    <row r="106" spans="1:13" s="508" customFormat="1" ht="67.5" customHeight="1" x14ac:dyDescent="0.45">
      <c r="A106" s="552">
        <v>44383</v>
      </c>
      <c r="B106" s="552">
        <v>44383</v>
      </c>
      <c r="C106" s="553" t="s">
        <v>420</v>
      </c>
      <c r="D106" s="577" t="s">
        <v>421</v>
      </c>
      <c r="E106" s="555">
        <v>11139.2</v>
      </c>
      <c r="F106" s="583">
        <v>80</v>
      </c>
      <c r="G106" s="555">
        <v>139.24</v>
      </c>
      <c r="H106" s="583"/>
      <c r="I106" s="553">
        <v>8</v>
      </c>
      <c r="J106" s="609">
        <v>1025.28</v>
      </c>
      <c r="K106" s="610">
        <v>72</v>
      </c>
      <c r="L106" s="613"/>
    </row>
    <row r="107" spans="1:13" s="540" customFormat="1" ht="108" customHeight="1" x14ac:dyDescent="0.5">
      <c r="A107" s="551"/>
      <c r="B107" s="551"/>
      <c r="C107" s="614"/>
      <c r="D107" s="615" t="s">
        <v>295</v>
      </c>
      <c r="E107" s="616">
        <f>SUM(E10:E106)</f>
        <v>575109.79599999986</v>
      </c>
      <c r="F107" s="617"/>
      <c r="G107" s="618"/>
      <c r="H107" s="617"/>
      <c r="I107" s="614"/>
      <c r="J107" s="619">
        <f>SUM(J10:J106)</f>
        <v>483452.44529942604</v>
      </c>
      <c r="K107" s="620"/>
      <c r="L107" s="621"/>
    </row>
    <row r="108" spans="1:13" ht="137.25" customHeight="1" x14ac:dyDescent="0.4">
      <c r="A108" s="436" t="s">
        <v>333</v>
      </c>
      <c r="B108" s="435"/>
      <c r="C108" s="26"/>
      <c r="D108" s="403"/>
      <c r="E108" s="356"/>
      <c r="F108" s="30"/>
      <c r="G108" s="356"/>
      <c r="H108" s="30"/>
      <c r="I108" s="30"/>
      <c r="J108" s="30"/>
      <c r="K108" s="378"/>
      <c r="L108" s="23"/>
    </row>
    <row r="109" spans="1:13" s="23" customFormat="1" ht="60.75" customHeight="1" x14ac:dyDescent="0.4">
      <c r="A109" s="732"/>
      <c r="B109" s="732"/>
      <c r="C109" s="732"/>
      <c r="D109" s="732"/>
      <c r="E109" s="732"/>
      <c r="F109" s="732"/>
      <c r="G109" s="732"/>
      <c r="H109" s="732"/>
      <c r="I109" s="732"/>
      <c r="J109" s="732"/>
      <c r="K109" s="732"/>
      <c r="L109" s="732"/>
    </row>
    <row r="110" spans="1:13" ht="30" customHeight="1" thickBot="1" x14ac:dyDescent="0.45">
      <c r="A110" s="622"/>
      <c r="B110" s="622"/>
      <c r="C110" s="623"/>
      <c r="D110" s="624"/>
      <c r="E110" s="625"/>
      <c r="F110" s="623"/>
      <c r="G110" s="625"/>
      <c r="H110" s="623"/>
      <c r="I110" s="623"/>
      <c r="J110" s="623"/>
      <c r="K110" s="626"/>
      <c r="L110" s="627"/>
    </row>
    <row r="111" spans="1:13" ht="77.25" customHeight="1" x14ac:dyDescent="0.4">
      <c r="A111" s="733" t="s">
        <v>347</v>
      </c>
      <c r="B111" s="733"/>
      <c r="C111" s="733"/>
      <c r="D111" s="624"/>
      <c r="E111" s="697" t="s">
        <v>205</v>
      </c>
      <c r="F111" s="697"/>
      <c r="G111" s="697"/>
      <c r="H111" s="697"/>
      <c r="I111" s="697"/>
      <c r="J111" s="697"/>
      <c r="K111" s="697"/>
      <c r="L111" s="628"/>
      <c r="M111" s="432"/>
    </row>
    <row r="112" spans="1:13" ht="40.5" customHeight="1" x14ac:dyDescent="0.2">
      <c r="A112" s="734" t="s">
        <v>198</v>
      </c>
      <c r="B112" s="734"/>
      <c r="C112" s="734"/>
      <c r="D112" s="628"/>
      <c r="E112" s="734" t="s">
        <v>332</v>
      </c>
      <c r="F112" s="734"/>
      <c r="G112" s="734"/>
      <c r="H112" s="734"/>
      <c r="I112" s="734"/>
      <c r="J112" s="734"/>
      <c r="K112" s="734"/>
      <c r="L112" s="629"/>
      <c r="M112" s="319"/>
    </row>
    <row r="113" spans="1:12" ht="44.25" x14ac:dyDescent="0.55000000000000004">
      <c r="A113" s="451"/>
      <c r="B113" s="192"/>
      <c r="C113" s="192"/>
      <c r="D113" s="405"/>
      <c r="E113" s="708"/>
      <c r="F113" s="708"/>
      <c r="G113" s="708"/>
      <c r="H113" s="708"/>
      <c r="I113" s="708"/>
      <c r="J113" s="708"/>
      <c r="K113" s="708"/>
      <c r="L113" s="708"/>
    </row>
    <row r="114" spans="1:12" ht="30" x14ac:dyDescent="0.4">
      <c r="A114" s="23"/>
      <c r="B114" s="23"/>
      <c r="C114" s="23"/>
      <c r="D114" s="406"/>
      <c r="E114" s="358"/>
      <c r="F114" s="23"/>
      <c r="G114" s="358"/>
      <c r="H114" s="23"/>
      <c r="I114" s="23"/>
      <c r="J114" s="23"/>
      <c r="K114" s="380"/>
    </row>
    <row r="115" spans="1:12" ht="30" x14ac:dyDescent="0.4">
      <c r="A115" s="23"/>
      <c r="B115" s="23"/>
      <c r="C115" s="23"/>
      <c r="D115" s="406"/>
      <c r="E115" s="358"/>
      <c r="F115" s="23"/>
      <c r="G115" s="358"/>
      <c r="H115" s="23"/>
      <c r="I115" s="23"/>
      <c r="J115" s="23"/>
      <c r="K115" s="380"/>
    </row>
    <row r="116" spans="1:12" ht="30" x14ac:dyDescent="0.4">
      <c r="A116" s="23"/>
      <c r="B116" s="23"/>
      <c r="C116" s="23"/>
      <c r="D116" s="406"/>
      <c r="E116" s="358"/>
      <c r="F116" s="23"/>
      <c r="G116" s="358"/>
      <c r="H116" s="23"/>
      <c r="I116" s="23"/>
      <c r="J116" s="23"/>
      <c r="K116" s="380"/>
    </row>
    <row r="117" spans="1:12" ht="30" x14ac:dyDescent="0.4">
      <c r="A117" s="23"/>
      <c r="B117" s="23"/>
      <c r="C117" s="23"/>
      <c r="D117" s="406"/>
      <c r="E117" s="358"/>
      <c r="F117" s="23"/>
      <c r="G117" s="358"/>
      <c r="H117" s="23"/>
      <c r="I117" s="23"/>
      <c r="J117" s="23"/>
      <c r="K117" s="380"/>
    </row>
    <row r="118" spans="1:12" x14ac:dyDescent="0.35">
      <c r="A118" s="22"/>
      <c r="B118" s="22"/>
      <c r="C118" s="22"/>
      <c r="D118" s="407"/>
      <c r="E118" s="359"/>
      <c r="F118" s="22"/>
      <c r="G118" s="359"/>
      <c r="H118" s="22"/>
      <c r="I118" s="22"/>
      <c r="J118" s="22"/>
      <c r="K118" s="381"/>
    </row>
    <row r="119" spans="1:12" x14ac:dyDescent="0.35">
      <c r="A119" s="197"/>
      <c r="B119" s="197"/>
      <c r="C119" s="197"/>
      <c r="D119" s="383"/>
      <c r="E119" s="345"/>
      <c r="F119" s="197"/>
      <c r="G119" s="345"/>
      <c r="H119" s="197"/>
      <c r="I119" s="197"/>
      <c r="J119" s="197"/>
      <c r="K119" s="375"/>
    </row>
    <row r="120" spans="1:12" x14ac:dyDescent="0.35">
      <c r="A120" s="197"/>
      <c r="B120" s="197"/>
      <c r="C120" s="197"/>
      <c r="D120" s="383"/>
      <c r="E120" s="345"/>
      <c r="F120" s="197"/>
      <c r="G120" s="345"/>
      <c r="H120" s="197"/>
      <c r="I120" s="197"/>
      <c r="J120" s="197"/>
      <c r="K120" s="375"/>
    </row>
    <row r="121" spans="1:12" x14ac:dyDescent="0.35">
      <c r="A121" s="197"/>
      <c r="B121" s="197"/>
      <c r="C121" s="197"/>
      <c r="D121" s="383"/>
      <c r="E121" s="345"/>
      <c r="F121" s="197"/>
      <c r="G121" s="345"/>
      <c r="H121" s="197"/>
      <c r="I121" s="197"/>
      <c r="J121" s="197"/>
      <c r="K121" s="375"/>
    </row>
    <row r="122" spans="1:12" x14ac:dyDescent="0.35">
      <c r="A122" s="197"/>
      <c r="B122" s="197"/>
      <c r="C122" s="197"/>
      <c r="D122" s="383"/>
      <c r="E122" s="345"/>
      <c r="F122" s="197"/>
      <c r="G122" s="345"/>
      <c r="H122" s="197"/>
      <c r="I122" s="197"/>
      <c r="J122" s="197"/>
      <c r="K122" s="375"/>
    </row>
    <row r="123" spans="1:12" x14ac:dyDescent="0.35">
      <c r="A123" s="197"/>
      <c r="B123" s="197"/>
      <c r="C123" s="197"/>
      <c r="D123" s="383"/>
      <c r="E123" s="345"/>
      <c r="F123" s="197"/>
      <c r="G123" s="345"/>
      <c r="H123" s="197"/>
      <c r="I123" s="197"/>
      <c r="J123" s="197"/>
      <c r="K123" s="375"/>
    </row>
    <row r="124" spans="1:12" x14ac:dyDescent="0.35">
      <c r="A124" s="197"/>
      <c r="B124" s="197"/>
      <c r="C124" s="197"/>
      <c r="D124" s="383"/>
      <c r="E124" s="345"/>
      <c r="F124" s="197"/>
      <c r="G124" s="345"/>
      <c r="H124" s="197"/>
      <c r="I124" s="197"/>
      <c r="J124" s="197"/>
      <c r="K124" s="375"/>
    </row>
    <row r="125" spans="1:12" x14ac:dyDescent="0.35">
      <c r="A125" s="197"/>
      <c r="B125" s="197"/>
      <c r="C125" s="197"/>
      <c r="D125" s="383"/>
      <c r="E125" s="345"/>
      <c r="F125" s="197"/>
      <c r="G125" s="345"/>
      <c r="H125" s="197"/>
      <c r="I125" s="197"/>
      <c r="J125" s="197"/>
      <c r="K125" s="375"/>
    </row>
    <row r="126" spans="1:12" x14ac:dyDescent="0.35">
      <c r="A126" s="197"/>
      <c r="B126" s="197"/>
      <c r="C126" s="197"/>
      <c r="D126" s="383"/>
      <c r="E126" s="345"/>
      <c r="F126" s="197"/>
      <c r="G126" s="345"/>
      <c r="H126" s="197"/>
      <c r="I126" s="197"/>
      <c r="J126" s="197"/>
      <c r="K126" s="375"/>
    </row>
    <row r="127" spans="1:12" x14ac:dyDescent="0.35">
      <c r="A127" s="197"/>
      <c r="B127" s="197"/>
      <c r="C127" s="197"/>
      <c r="D127" s="383"/>
      <c r="E127" s="345"/>
      <c r="F127" s="197"/>
      <c r="G127" s="345"/>
      <c r="H127" s="197"/>
      <c r="I127" s="197"/>
      <c r="J127" s="197"/>
      <c r="K127" s="375"/>
    </row>
    <row r="128" spans="1:12" x14ac:dyDescent="0.35">
      <c r="A128" s="197"/>
      <c r="B128" s="197"/>
      <c r="C128" s="197"/>
      <c r="D128" s="383"/>
      <c r="E128" s="345"/>
      <c r="F128" s="197"/>
      <c r="G128" s="345"/>
      <c r="H128" s="197"/>
      <c r="I128" s="197"/>
      <c r="J128" s="197"/>
      <c r="K128" s="375"/>
    </row>
    <row r="129" spans="1:11" x14ac:dyDescent="0.35">
      <c r="A129" s="197"/>
      <c r="B129" s="197"/>
      <c r="C129" s="197"/>
      <c r="D129" s="383"/>
      <c r="E129" s="345"/>
      <c r="F129" s="197"/>
      <c r="G129" s="345"/>
      <c r="H129" s="197"/>
      <c r="I129" s="197"/>
      <c r="J129" s="197"/>
      <c r="K129" s="375"/>
    </row>
    <row r="130" spans="1:11" x14ac:dyDescent="0.35">
      <c r="A130" s="197"/>
      <c r="B130" s="197"/>
      <c r="C130" s="197"/>
      <c r="D130" s="383"/>
      <c r="E130" s="345"/>
      <c r="F130" s="197"/>
      <c r="G130" s="345"/>
      <c r="H130" s="197"/>
      <c r="I130" s="197"/>
      <c r="J130" s="197"/>
      <c r="K130" s="375"/>
    </row>
    <row r="131" spans="1:11" x14ac:dyDescent="0.35">
      <c r="A131" s="197"/>
      <c r="B131" s="197"/>
      <c r="C131" s="197"/>
      <c r="D131" s="383"/>
      <c r="E131" s="345"/>
      <c r="F131" s="197"/>
      <c r="G131" s="345"/>
      <c r="H131" s="197"/>
      <c r="I131" s="197"/>
      <c r="J131" s="197"/>
      <c r="K131" s="375"/>
    </row>
    <row r="132" spans="1:11" x14ac:dyDescent="0.35">
      <c r="A132" s="197"/>
      <c r="B132" s="197"/>
      <c r="C132" s="197"/>
      <c r="D132" s="383"/>
      <c r="E132" s="345"/>
      <c r="F132" s="197"/>
      <c r="G132" s="345"/>
      <c r="H132" s="197"/>
      <c r="I132" s="197"/>
      <c r="J132" s="197"/>
      <c r="K132" s="375"/>
    </row>
    <row r="133" spans="1:11" x14ac:dyDescent="0.35">
      <c r="A133" s="197"/>
      <c r="B133" s="197"/>
      <c r="C133" s="197"/>
      <c r="D133" s="383"/>
      <c r="E133" s="345"/>
      <c r="F133" s="197"/>
      <c r="G133" s="345"/>
      <c r="H133" s="197"/>
      <c r="I133" s="197"/>
      <c r="J133" s="197"/>
      <c r="K133" s="375"/>
    </row>
    <row r="134" spans="1:11" x14ac:dyDescent="0.35">
      <c r="A134" s="197"/>
      <c r="B134" s="197"/>
      <c r="C134" s="197"/>
      <c r="D134" s="383"/>
      <c r="E134" s="345"/>
      <c r="F134" s="197"/>
      <c r="G134" s="345"/>
      <c r="H134" s="197"/>
      <c r="I134" s="197"/>
      <c r="J134" s="197"/>
      <c r="K134" s="375"/>
    </row>
  </sheetData>
  <mergeCells count="8">
    <mergeCell ref="E113:L113"/>
    <mergeCell ref="A7:K7"/>
    <mergeCell ref="A8:K8"/>
    <mergeCell ref="A109:L109"/>
    <mergeCell ref="A111:C111"/>
    <mergeCell ref="E111:K111"/>
    <mergeCell ref="A112:C112"/>
    <mergeCell ref="E112:K112"/>
  </mergeCells>
  <printOptions horizontalCentered="1"/>
  <pageMargins left="0.25" right="0.25" top="0.75" bottom="0.75" header="0.3" footer="0.3"/>
  <pageSetup scale="30" fitToHeight="0" orientation="portrait" r:id="rId1"/>
  <headerFooter>
    <oddFooter>&amp;CPágina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ABRIL-JUNIO (2)</vt:lpstr>
      <vt:lpstr>JULIO-SEPTIEMBRE  (2)</vt:lpstr>
      <vt:lpstr>octubre-DICIEMBRE 20  (PORTAL)</vt:lpstr>
      <vt:lpstr>ENERO-MARZO  (PORTAL) (2 (2)</vt:lpstr>
      <vt:lpstr>ENERO -MARZO 22</vt:lpstr>
      <vt:lpstr>OCTUBRE-DICIEMBRE 21</vt:lpstr>
      <vt:lpstr>JULIO-SEPT</vt:lpstr>
      <vt:lpstr>ABRILJUNIO  (PORTAL) </vt:lpstr>
      <vt:lpstr>Hoja1</vt:lpstr>
      <vt:lpstr>Hoja2</vt:lpstr>
      <vt:lpstr>Hoja3</vt:lpstr>
      <vt:lpstr>Hoja4</vt:lpstr>
      <vt:lpstr>Hoja5</vt:lpstr>
      <vt:lpstr>'ABRIL-JUNIO (2)'!Área_de_impresión</vt:lpstr>
      <vt:lpstr>'ENERO-MARZO  (PORTAL) (2 (2)'!Área_de_impresión</vt:lpstr>
      <vt:lpstr>'JULIO-SEPTIEMBRE  (2)'!Área_de_impresión</vt:lpstr>
      <vt:lpstr>'octubre-DICIEMBRE 20  (PORTAL)'!Área_de_impresión</vt:lpstr>
      <vt:lpstr>'ABRILJUNIO  (PORTAL) '!Títulos_a_imprimir</vt:lpstr>
      <vt:lpstr>'ENERO -MARZO 22'!Títulos_a_imprimir</vt:lpstr>
      <vt:lpstr>'JULIO-SEPT'!Títulos_a_imprimir</vt:lpstr>
      <vt:lpstr>'OCTUBRE-DICIEMBRE 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Guillermina Aybal Castillo</cp:lastModifiedBy>
  <cp:lastPrinted>2022-04-20T17:24:31Z</cp:lastPrinted>
  <dcterms:created xsi:type="dcterms:W3CDTF">2008-09-18T14:46:52Z</dcterms:created>
  <dcterms:modified xsi:type="dcterms:W3CDTF">2022-04-20T18:25:46Z</dcterms:modified>
</cp:coreProperties>
</file>