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tiff" ContentType="image/tif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20115" windowHeight="8520"/>
  </bookViews>
  <sheets>
    <sheet name="P2 Presupuesto Aprobado-Ejec " sheetId="1" r:id="rId1"/>
  </sheets>
  <calcPr calcId="145621"/>
</workbook>
</file>

<file path=xl/calcChain.xml><?xml version="1.0" encoding="utf-8"?>
<calcChain xmlns="http://schemas.openxmlformats.org/spreadsheetml/2006/main">
  <c r="Q84" i="1" l="1"/>
  <c r="P83" i="1"/>
  <c r="O83" i="1"/>
  <c r="N83" i="1"/>
  <c r="M83" i="1"/>
  <c r="L83" i="1"/>
  <c r="K83" i="1"/>
  <c r="J83" i="1"/>
  <c r="I83" i="1"/>
  <c r="H83" i="1"/>
  <c r="G83" i="1"/>
  <c r="F83" i="1"/>
  <c r="E83" i="1"/>
  <c r="D83" i="1"/>
  <c r="C83" i="1"/>
  <c r="Q83" i="1" s="1"/>
  <c r="Q82" i="1"/>
  <c r="Q81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Q80" i="1" s="1"/>
  <c r="Q79" i="1"/>
  <c r="Q78" i="1"/>
  <c r="P77" i="1"/>
  <c r="P76" i="1" s="1"/>
  <c r="O77" i="1"/>
  <c r="N77" i="1"/>
  <c r="M77" i="1"/>
  <c r="L77" i="1"/>
  <c r="L76" i="1" s="1"/>
  <c r="K77" i="1"/>
  <c r="J77" i="1"/>
  <c r="I77" i="1"/>
  <c r="H77" i="1"/>
  <c r="H76" i="1" s="1"/>
  <c r="G77" i="1"/>
  <c r="F77" i="1"/>
  <c r="E77" i="1"/>
  <c r="D77" i="1"/>
  <c r="D76" i="1" s="1"/>
  <c r="C77" i="1"/>
  <c r="Q77" i="1" s="1"/>
  <c r="O76" i="1"/>
  <c r="N76" i="1"/>
  <c r="M76" i="1"/>
  <c r="K76" i="1"/>
  <c r="J76" i="1"/>
  <c r="I76" i="1"/>
  <c r="G76" i="1"/>
  <c r="F76" i="1"/>
  <c r="E76" i="1"/>
  <c r="C76" i="1"/>
  <c r="Q75" i="1"/>
  <c r="Q74" i="1"/>
  <c r="Q73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Q72" i="1" s="1"/>
  <c r="Q71" i="1"/>
  <c r="Q70" i="1"/>
  <c r="P69" i="1"/>
  <c r="O69" i="1"/>
  <c r="N69" i="1"/>
  <c r="M69" i="1"/>
  <c r="L69" i="1"/>
  <c r="K69" i="1"/>
  <c r="J69" i="1"/>
  <c r="I69" i="1"/>
  <c r="H69" i="1"/>
  <c r="G69" i="1"/>
  <c r="F69" i="1"/>
  <c r="E69" i="1"/>
  <c r="Q69" i="1" s="1"/>
  <c r="D69" i="1"/>
  <c r="C69" i="1"/>
  <c r="Q68" i="1"/>
  <c r="Q67" i="1"/>
  <c r="Q66" i="1"/>
  <c r="Q65" i="1"/>
  <c r="P64" i="1"/>
  <c r="O64" i="1"/>
  <c r="N64" i="1"/>
  <c r="M64" i="1"/>
  <c r="L64" i="1"/>
  <c r="K64" i="1"/>
  <c r="J64" i="1"/>
  <c r="I64" i="1"/>
  <c r="H64" i="1"/>
  <c r="G64" i="1"/>
  <c r="F64" i="1"/>
  <c r="E64" i="1"/>
  <c r="D64" i="1"/>
  <c r="C64" i="1"/>
  <c r="Q64" i="1" s="1"/>
  <c r="Q63" i="1"/>
  <c r="Q62" i="1"/>
  <c r="Q61" i="1"/>
  <c r="Q60" i="1"/>
  <c r="Q59" i="1"/>
  <c r="Q58" i="1"/>
  <c r="Q57" i="1"/>
  <c r="Q56" i="1"/>
  <c r="Q55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Q54" i="1" s="1"/>
  <c r="Q53" i="1"/>
  <c r="Q52" i="1"/>
  <c r="Q51" i="1"/>
  <c r="Q50" i="1"/>
  <c r="Q49" i="1"/>
  <c r="Q48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C47" i="1"/>
  <c r="Q47" i="1" s="1"/>
  <c r="Q46" i="1"/>
  <c r="Q45" i="1"/>
  <c r="Q44" i="1"/>
  <c r="Q43" i="1"/>
  <c r="Q42" i="1"/>
  <c r="Q41" i="1"/>
  <c r="Q40" i="1"/>
  <c r="Q39" i="1"/>
  <c r="C38" i="1"/>
  <c r="Q38" i="1" s="1"/>
  <c r="Q37" i="1"/>
  <c r="Q36" i="1"/>
  <c r="Q35" i="1"/>
  <c r="Q34" i="1"/>
  <c r="Q33" i="1"/>
  <c r="Q32" i="1"/>
  <c r="Q31" i="1"/>
  <c r="Q30" i="1"/>
  <c r="Q29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Q28" i="1" s="1"/>
  <c r="Q27" i="1"/>
  <c r="Q26" i="1"/>
  <c r="Q25" i="1"/>
  <c r="Q24" i="1"/>
  <c r="Q23" i="1"/>
  <c r="Q22" i="1"/>
  <c r="Q21" i="1"/>
  <c r="Q20" i="1"/>
  <c r="Q19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Q18" i="1" s="1"/>
  <c r="Q17" i="1"/>
  <c r="Q16" i="1"/>
  <c r="Q15" i="1"/>
  <c r="Q14" i="1"/>
  <c r="Q13" i="1"/>
  <c r="P12" i="1"/>
  <c r="O12" i="1"/>
  <c r="N12" i="1"/>
  <c r="N11" i="1" s="1"/>
  <c r="N85" i="1" s="1"/>
  <c r="M12" i="1"/>
  <c r="L12" i="1"/>
  <c r="K12" i="1"/>
  <c r="J12" i="1"/>
  <c r="J11" i="1" s="1"/>
  <c r="J85" i="1" s="1"/>
  <c r="I12" i="1"/>
  <c r="H12" i="1"/>
  <c r="G12" i="1"/>
  <c r="F12" i="1"/>
  <c r="F11" i="1" s="1"/>
  <c r="F85" i="1" s="1"/>
  <c r="E12" i="1"/>
  <c r="Q12" i="1" s="1"/>
  <c r="D12" i="1"/>
  <c r="C12" i="1"/>
  <c r="P11" i="1"/>
  <c r="P85" i="1" s="1"/>
  <c r="O11" i="1"/>
  <c r="O85" i="1" s="1"/>
  <c r="M11" i="1"/>
  <c r="M85" i="1" s="1"/>
  <c r="L11" i="1"/>
  <c r="K11" i="1"/>
  <c r="K85" i="1" s="1"/>
  <c r="I11" i="1"/>
  <c r="I85" i="1" s="1"/>
  <c r="H11" i="1"/>
  <c r="H85" i="1" s="1"/>
  <c r="G11" i="1"/>
  <c r="G85" i="1" s="1"/>
  <c r="E11" i="1"/>
  <c r="E85" i="1" s="1"/>
  <c r="D11" i="1"/>
  <c r="D85" i="1" s="1"/>
  <c r="C11" i="1"/>
  <c r="Q11" i="1" s="1"/>
  <c r="L85" i="1" l="1"/>
  <c r="Q76" i="1"/>
  <c r="C85" i="1"/>
  <c r="Q85" i="1" s="1"/>
</calcChain>
</file>

<file path=xl/sharedStrings.xml><?xml version="1.0" encoding="utf-8"?>
<sst xmlns="http://schemas.openxmlformats.org/spreadsheetml/2006/main" count="97" uniqueCount="97">
  <si>
    <t>Ministerio de Agricultura</t>
  </si>
  <si>
    <t>INSTITUTO DOMINICANO DE INVESTIGACIONES AGROPECUARIAS Y FORESTALES</t>
  </si>
  <si>
    <t xml:space="preserve">Ejecución de Gasto y Aplicaciones financieras </t>
  </si>
  <si>
    <t>En RD$</t>
  </si>
  <si>
    <t>Nota: Estos datos han sido suministrados a traves del SIGEF.</t>
  </si>
  <si>
    <t>DETALLE</t>
  </si>
  <si>
    <t>Presupuesto Aprobado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</si>
  <si>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</si>
  <si>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</si>
  <si>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</si>
  <si>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</si>
  <si>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</si>
  <si>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</si>
  <si>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</si>
  <si>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</si>
  <si>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</si>
  <si>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</si>
  <si>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</si>
  <si>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</si>
  <si>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</si>
  <si>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</si>
  <si>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>Total Disponible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</si>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</sst>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rgb="FF000000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18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rgb="FF00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0"/>
      </top>
      <bottom/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1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7" fillId="0" borderId="0" xfId="0" applyFont="1"/>
    <xf numFmtId="4" fontId="7" fillId="0" borderId="0" xfId="0" applyNumberFormat="1" applyFont="1"/>
    <xf numFmtId="0" fontId="9" fillId="2" borderId="2" xfId="0" applyFont="1" applyFill="1" applyBorder="1" applyAlignment="1">
      <alignment horizontal="left" vertical="center"/>
    </xf>
    <xf numFmtId="4" fontId="9" fillId="2" borderId="2" xfId="1" applyNumberFormat="1" applyFont="1" applyFill="1" applyBorder="1" applyAlignment="1">
      <alignment horizontal="center" vertical="center" wrapText="1"/>
    </xf>
    <xf numFmtId="4" fontId="9" fillId="3" borderId="3" xfId="0" applyNumberFormat="1" applyFont="1" applyFill="1" applyBorder="1" applyAlignment="1">
      <alignment horizontal="center" vertical="center"/>
    </xf>
    <xf numFmtId="4" fontId="9" fillId="3" borderId="4" xfId="0" applyNumberFormat="1" applyFont="1" applyFill="1" applyBorder="1" applyAlignment="1">
      <alignment horizontal="center" vertical="center"/>
    </xf>
    <xf numFmtId="4" fontId="9" fillId="3" borderId="5" xfId="0" applyNumberFormat="1" applyFont="1" applyFill="1" applyBorder="1" applyAlignment="1">
      <alignment horizontal="center" vertical="center"/>
    </xf>
    <xf numFmtId="4" fontId="9" fillId="2" borderId="6" xfId="1" applyNumberFormat="1" applyFont="1" applyFill="1" applyBorder="1" applyAlignment="1">
      <alignment horizontal="center" vertical="center" wrapText="1"/>
    </xf>
    <xf numFmtId="4" fontId="9" fillId="3" borderId="2" xfId="0" applyNumberFormat="1" applyFont="1" applyFill="1" applyBorder="1" applyAlignment="1">
      <alignment horizontal="center"/>
    </xf>
    <xf numFmtId="4" fontId="9" fillId="3" borderId="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4" fontId="10" fillId="0" borderId="8" xfId="0" applyNumberFormat="1" applyFont="1" applyBorder="1"/>
    <xf numFmtId="0" fontId="10" fillId="0" borderId="0" xfId="0" applyFont="1" applyAlignment="1">
      <alignment horizontal="left" indent="1"/>
    </xf>
    <xf numFmtId="4" fontId="10" fillId="0" borderId="0" xfId="0" applyNumberFormat="1" applyFont="1"/>
    <xf numFmtId="0" fontId="10" fillId="0" borderId="0" xfId="0" applyFont="1"/>
    <xf numFmtId="0" fontId="7" fillId="0" borderId="0" xfId="0" applyFont="1" applyAlignment="1">
      <alignment horizontal="left" indent="2"/>
    </xf>
    <xf numFmtId="0" fontId="7" fillId="0" borderId="9" xfId="0" applyFont="1" applyBorder="1"/>
    <xf numFmtId="164" fontId="10" fillId="0" borderId="0" xfId="0" applyNumberFormat="1" applyFont="1"/>
    <xf numFmtId="0" fontId="2" fillId="0" borderId="0" xfId="0" applyFont="1"/>
    <xf numFmtId="164" fontId="2" fillId="0" borderId="0" xfId="0" applyNumberFormat="1" applyFont="1"/>
    <xf numFmtId="164" fontId="10" fillId="0" borderId="8" xfId="0" applyNumberFormat="1" applyFont="1" applyBorder="1"/>
    <xf numFmtId="0" fontId="9" fillId="2" borderId="10" xfId="0" applyFont="1" applyFill="1" applyBorder="1" applyAlignment="1">
      <alignment vertical="center"/>
    </xf>
    <xf numFmtId="4" fontId="9" fillId="2" borderId="10" xfId="0" applyNumberFormat="1" applyFont="1" applyFill="1" applyBorder="1"/>
    <xf numFmtId="164" fontId="9" fillId="2" borderId="10" xfId="0" applyNumberFormat="1" applyFont="1" applyFill="1" applyBorder="1"/>
    <xf numFmtId="4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if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118381</xdr:colOff>
      <xdr:row>2</xdr:row>
      <xdr:rowOff>34759</xdr:rowOff>
    </xdr:from>
    <xdr:to>
      <xdr:col>1</xdr:col>
      <xdr:colOff>2571750</xdr:colOff>
      <xdr:row>6</xdr:row>
      <xdr:rowOff>200364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381" y="511009"/>
          <a:ext cx="2453369" cy="1358611"/>
        </a:xfrm>
        <a:prstGeom prst="rect">
          <a:avLst/>
        </a:prstGeom>
      </xdr:spPr>
    </xdr:pic>
    <xdr:clientData/>
  </xdr:twoCellAnchor>
  <xdr:twoCellAnchor editAs="oneCell">
    <xdr:from>
      <xdr:col>15</xdr:col>
      <xdr:colOff>225616</xdr:colOff>
      <xdr:row>2</xdr:row>
      <xdr:rowOff>172811</xdr:rowOff>
    </xdr:from>
    <xdr:to>
      <xdr:col>16</xdr:col>
      <xdr:colOff>564711</xdr:colOff>
      <xdr:row>6</xdr:row>
      <xdr:rowOff>96950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161816" y="649061"/>
          <a:ext cx="1539245" cy="1117145"/>
        </a:xfrm>
        <a:prstGeom prst="rect">
          <a:avLst/>
        </a:prstGeom>
      </xdr:spPr>
    </xdr:pic>
    <xdr:clientData/>
  </xdr:twoCellAnchor>
  <xdr:twoCellAnchor>
    <xdr:from>
      <xdr:col>1</xdr:col>
      <xdr:colOff>1085850</xdr:colOff>
      <xdr:row>91</xdr:row>
      <xdr:rowOff>76199</xdr:rowOff>
    </xdr:from>
    <xdr:to>
      <xdr:col>1</xdr:col>
      <xdr:colOff>5175250</xdr:colOff>
      <xdr:row>101</xdr:row>
      <xdr:rowOff>142874</xdr:rowOff>
    </xdr:to>
    <xdr:sp macro="" textlink="">
      <xdr:nvSpPr>
        <xdr:cNvPr id="4" name="3 CuadroTexto"/>
        <xdr:cNvSpPr txBox="1"/>
      </xdr:nvSpPr>
      <xdr:spPr>
        <a:xfrm>
          <a:off x="1847850" y="22050374"/>
          <a:ext cx="4089400" cy="2447925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Preparado por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Lic. Flavia Perez Gutierrez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US" sz="18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Enc. Division de Presupuesto</a:t>
          </a:r>
          <a:endParaRPr lang="es-US" sz="1800" b="1"/>
        </a:p>
      </xdr:txBody>
    </xdr:sp>
    <xdr:clientData/>
  </xdr:twoCellAnchor>
  <xdr:twoCellAnchor>
    <xdr:from>
      <xdr:col>4</xdr:col>
      <xdr:colOff>190500</xdr:colOff>
      <xdr:row>99</xdr:row>
      <xdr:rowOff>127000</xdr:rowOff>
    </xdr:from>
    <xdr:to>
      <xdr:col>8</xdr:col>
      <xdr:colOff>481012</xdr:colOff>
      <xdr:row>108</xdr:row>
      <xdr:rowOff>50007</xdr:rowOff>
    </xdr:to>
    <xdr:sp macro="" textlink="">
      <xdr:nvSpPr>
        <xdr:cNvPr id="5" name="4 CuadroTexto"/>
        <xdr:cNvSpPr txBox="1"/>
      </xdr:nvSpPr>
      <xdr:spPr>
        <a:xfrm>
          <a:off x="9867900" y="24006175"/>
          <a:ext cx="5129212" cy="2066132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1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Autorizado por</a:t>
          </a:r>
        </a:p>
        <a:p>
          <a:pPr algn="ctr"/>
          <a:r>
            <a:rPr lang="es-US" sz="1800" b="1" baseline="0"/>
            <a:t>Eladio Arnaud  Santana Ph.D.</a:t>
          </a:r>
        </a:p>
        <a:p>
          <a:pPr algn="ctr"/>
          <a:r>
            <a:rPr lang="es-US" sz="1800" b="1" baseline="0"/>
            <a:t>  Director Ejecutivo</a:t>
          </a:r>
          <a:endParaRPr lang="es-US" sz="1800" b="1"/>
        </a:p>
      </xdr:txBody>
    </xdr:sp>
    <xdr:clientData/>
  </xdr:twoCellAnchor>
  <xdr:twoCellAnchor>
    <xdr:from>
      <xdr:col>11</xdr:col>
      <xdr:colOff>726282</xdr:colOff>
      <xdr:row>91</xdr:row>
      <xdr:rowOff>138112</xdr:rowOff>
    </xdr:from>
    <xdr:to>
      <xdr:col>16</xdr:col>
      <xdr:colOff>97632</xdr:colOff>
      <xdr:row>100</xdr:row>
      <xdr:rowOff>95250</xdr:rowOff>
    </xdr:to>
    <xdr:sp macro="" textlink="">
      <xdr:nvSpPr>
        <xdr:cNvPr id="6" name="5 CuadroTexto"/>
        <xdr:cNvSpPr txBox="1"/>
      </xdr:nvSpPr>
      <xdr:spPr>
        <a:xfrm>
          <a:off x="18871407" y="22112287"/>
          <a:ext cx="5362575" cy="2100263"/>
        </a:xfrm>
        <a:prstGeom prst="rect">
          <a:avLst/>
        </a:prstGeom>
        <a:solidFill>
          <a:schemeClr val="lt1"/>
        </a:solidFill>
        <a:ln w="9525" cmpd="sng">
          <a:solidFill>
            <a:schemeClr val="bg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s-US" sz="1800"/>
        </a:p>
        <a:p>
          <a:pPr algn="ctr"/>
          <a:r>
            <a:rPr lang="es-US" sz="1800"/>
            <a:t>____________________________________</a:t>
          </a:r>
        </a:p>
        <a:p>
          <a:pPr algn="ctr"/>
          <a:r>
            <a:rPr lang="es-US" sz="1800" b="1" baseline="0"/>
            <a:t>Revisado por </a:t>
          </a:r>
        </a:p>
        <a:p>
          <a:pPr algn="ctr"/>
          <a:r>
            <a:rPr lang="es-US" sz="1800" b="1" baseline="0"/>
            <a:t>Ing. Kirsys Lapaix De Cedano</a:t>
          </a:r>
        </a:p>
        <a:p>
          <a:pPr algn="ctr"/>
          <a:r>
            <a:rPr lang="es-US" sz="1800" b="1" baseline="0"/>
            <a:t>  Directora Administrativa y Financiera </a:t>
          </a:r>
          <a:endParaRPr lang="es-US" sz="1800" b="1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AM85"/>
  <sheetViews>
    <sheetView showGridLines="0" tabSelected="1" view="pageBreakPreview" topLeftCell="B1" zoomScale="80" zoomScaleNormal="70" zoomScaleSheetLayoutView="80" workbookViewId="0">
      <selection activeCell="D23" sqref="D23"/>
    </sheetView>
  </sheetViews>
  <sheetFormatPr baseColWidth="10" defaultColWidth="11.42578125" defaultRowHeight="18.75" x14ac:dyDescent="0.3"/>
  <cols>
    <col min="2" max="2" width="93.7109375" bestFit="1" customWidth="1"/>
    <col min="3" max="4" width="20" style="10" customWidth="1"/>
    <col min="5" max="13" width="18.140625" style="33" customWidth="1"/>
    <col min="14" max="14" width="17.5703125" style="33" customWidth="1"/>
    <col min="15" max="16" width="18" style="33" customWidth="1"/>
    <col min="17" max="17" width="20.85546875" style="33" customWidth="1"/>
  </cols>
  <sheetData>
    <row r="3" spans="2:18" ht="28.5" customHeight="1" x14ac:dyDescent="0.25">
      <c r="B3" s="1" t="s">
        <v>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</row>
    <row r="4" spans="2:18" ht="21" customHeight="1" x14ac:dyDescent="0.25"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2:18" x14ac:dyDescent="0.25">
      <c r="B5" s="5">
        <v>2024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</row>
    <row r="6" spans="2:18" ht="25.5" customHeight="1" x14ac:dyDescent="0.25">
      <c r="B6" s="7" t="s">
        <v>2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2:18" ht="23.25" customHeight="1" x14ac:dyDescent="0.25">
      <c r="B7" s="8" t="s">
        <v>3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</row>
    <row r="8" spans="2:18" x14ac:dyDescent="0.3">
      <c r="B8" s="9" t="s">
        <v>4</v>
      </c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</row>
    <row r="9" spans="2:18" ht="25.5" customHeight="1" x14ac:dyDescent="0.25">
      <c r="B9" s="11" t="s">
        <v>5</v>
      </c>
      <c r="C9" s="12" t="s">
        <v>6</v>
      </c>
      <c r="D9" s="12" t="s">
        <v>7</v>
      </c>
      <c r="E9" s="13" t="s">
        <v>8</v>
      </c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5"/>
    </row>
    <row r="10" spans="2:18" x14ac:dyDescent="0.3">
      <c r="B10" s="11"/>
      <c r="C10" s="16"/>
      <c r="D10" s="16"/>
      <c r="E10" s="17" t="s">
        <v>9</v>
      </c>
      <c r="F10" s="17" t="s">
        <v>10</v>
      </c>
      <c r="G10" s="17" t="s">
        <v>11</v>
      </c>
      <c r="H10" s="17" t="s">
        <v>12</v>
      </c>
      <c r="I10" s="18" t="s">
        <v>13</v>
      </c>
      <c r="J10" s="17" t="s">
        <v>14</v>
      </c>
      <c r="K10" s="18" t="s">
        <v>15</v>
      </c>
      <c r="L10" s="17" t="s">
        <v>16</v>
      </c>
      <c r="M10" s="17" t="s">
        <v>17</v>
      </c>
      <c r="N10" s="17" t="s">
        <v>18</v>
      </c>
      <c r="O10" s="17" t="s">
        <v>19</v>
      </c>
      <c r="P10" s="18" t="s">
        <v>20</v>
      </c>
      <c r="Q10" s="17" t="s">
        <v>21</v>
      </c>
    </row>
    <row r="11" spans="2:18" x14ac:dyDescent="0.3">
      <c r="B11" s="19" t="s">
        <v>22</v>
      </c>
      <c r="C11" s="20">
        <f>C12+C18+C28+C38+C47+C54+C64+C69+C72</f>
        <v>331967148</v>
      </c>
      <c r="D11" s="20">
        <f>D12+D18+D28+D38+D47+D54+D64+D69+D72</f>
        <v>349155014.76999998</v>
      </c>
      <c r="E11" s="20">
        <f t="shared" ref="E11:P11" si="0">E12+E18+E28+E38+E47+E54+E64+E69+E72</f>
        <v>19103087.68</v>
      </c>
      <c r="F11" s="20">
        <f t="shared" si="0"/>
        <v>21903628.050000001</v>
      </c>
      <c r="G11" s="20">
        <f t="shared" si="0"/>
        <v>21524117.800000001</v>
      </c>
      <c r="H11" s="20">
        <f t="shared" si="0"/>
        <v>25039095.339999996</v>
      </c>
      <c r="I11" s="20">
        <f t="shared" si="0"/>
        <v>0</v>
      </c>
      <c r="J11" s="20">
        <f t="shared" si="0"/>
        <v>0</v>
      </c>
      <c r="K11" s="20">
        <f t="shared" si="0"/>
        <v>0</v>
      </c>
      <c r="L11" s="20">
        <f t="shared" si="0"/>
        <v>0</v>
      </c>
      <c r="M11" s="20">
        <f t="shared" si="0"/>
        <v>0</v>
      </c>
      <c r="N11" s="20">
        <f t="shared" si="0"/>
        <v>0</v>
      </c>
      <c r="O11" s="20">
        <f t="shared" si="0"/>
        <v>0</v>
      </c>
      <c r="P11" s="20">
        <f t="shared" si="0"/>
        <v>0</v>
      </c>
      <c r="Q11" s="20">
        <f>C11-E11-F11-G11-H11-I11-J11-K11-L11-M11-N11-O11-P11</f>
        <v>244397219.12999997</v>
      </c>
    </row>
    <row r="12" spans="2:18" s="23" customFormat="1" x14ac:dyDescent="0.3">
      <c r="B12" s="21" t="s">
        <v>23</v>
      </c>
      <c r="C12" s="22">
        <f>SUM(C13:C17)</f>
        <v>276830271</v>
      </c>
      <c r="D12" s="22">
        <f>SUM(D13:D17)</f>
        <v>289486819</v>
      </c>
      <c r="E12" s="22">
        <f t="shared" ref="E12:O12" si="1">SUM(E13:E17)</f>
        <v>18970903.199999999</v>
      </c>
      <c r="F12" s="22">
        <f t="shared" si="1"/>
        <v>19874956.68</v>
      </c>
      <c r="G12" s="22">
        <f t="shared" si="1"/>
        <v>20327070.82</v>
      </c>
      <c r="H12" s="22">
        <f t="shared" si="1"/>
        <v>20720717.329999998</v>
      </c>
      <c r="I12" s="22">
        <f t="shared" si="1"/>
        <v>0</v>
      </c>
      <c r="J12" s="22">
        <f t="shared" si="1"/>
        <v>0</v>
      </c>
      <c r="K12" s="10">
        <f t="shared" si="1"/>
        <v>0</v>
      </c>
      <c r="L12" s="22">
        <f t="shared" si="1"/>
        <v>0</v>
      </c>
      <c r="M12" s="22">
        <f t="shared" si="1"/>
        <v>0</v>
      </c>
      <c r="N12" s="22">
        <f t="shared" si="1"/>
        <v>0</v>
      </c>
      <c r="O12" s="22">
        <f t="shared" si="1"/>
        <v>0</v>
      </c>
      <c r="P12" s="22">
        <f>SUM(P13:P17)</f>
        <v>0</v>
      </c>
      <c r="Q12" s="22">
        <f>C12-E12-F12-G12-H12-I12-J12-K12-L12-M12-N12-O12-P12</f>
        <v>196936622.97000003</v>
      </c>
    </row>
    <row r="13" spans="2:18" s="9" customFormat="1" x14ac:dyDescent="0.3">
      <c r="B13" s="24" t="s">
        <v>24</v>
      </c>
      <c r="C13" s="10">
        <v>229747896</v>
      </c>
      <c r="D13" s="10">
        <v>228204444</v>
      </c>
      <c r="E13" s="10">
        <v>16318943.68</v>
      </c>
      <c r="F13" s="10">
        <v>17094919.059999999</v>
      </c>
      <c r="G13" s="10">
        <v>17520545.82</v>
      </c>
      <c r="H13" s="10">
        <v>17918404.52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22">
        <f t="shared" ref="Q13:Q76" si="2">C13-E13-F13-G13-H13-I13-J13-K13-L13-M13-N13-O13-P13</f>
        <v>160895082.91999999</v>
      </c>
    </row>
    <row r="14" spans="2:18" s="9" customFormat="1" x14ac:dyDescent="0.3">
      <c r="B14" s="24" t="s">
        <v>25</v>
      </c>
      <c r="C14" s="10">
        <v>14443942</v>
      </c>
      <c r="D14" s="10">
        <v>28643942</v>
      </c>
      <c r="E14" s="10">
        <v>161500</v>
      </c>
      <c r="F14" s="10">
        <v>168500</v>
      </c>
      <c r="G14" s="10">
        <v>168500</v>
      </c>
      <c r="H14" s="10">
        <v>178500</v>
      </c>
      <c r="I14" s="10">
        <v>0</v>
      </c>
      <c r="J14" s="10">
        <v>0</v>
      </c>
      <c r="K14" s="10">
        <v>0</v>
      </c>
      <c r="L14" s="10">
        <v>0</v>
      </c>
      <c r="M14" s="10">
        <v>0</v>
      </c>
      <c r="N14" s="10">
        <v>0</v>
      </c>
      <c r="O14" s="10">
        <v>0</v>
      </c>
      <c r="P14" s="10">
        <v>0</v>
      </c>
      <c r="Q14" s="22">
        <f t="shared" si="2"/>
        <v>13766942</v>
      </c>
    </row>
    <row r="15" spans="2:18" s="9" customFormat="1" x14ac:dyDescent="0.3">
      <c r="B15" s="24" t="s">
        <v>26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v>0</v>
      </c>
      <c r="M15" s="10">
        <v>0</v>
      </c>
      <c r="N15" s="10">
        <v>0</v>
      </c>
      <c r="O15" s="10">
        <v>0</v>
      </c>
      <c r="P15" s="10">
        <v>0</v>
      </c>
      <c r="Q15" s="22">
        <f t="shared" si="2"/>
        <v>0</v>
      </c>
      <c r="R15" s="25"/>
    </row>
    <row r="16" spans="2:18" s="9" customFormat="1" x14ac:dyDescent="0.3">
      <c r="B16" s="24" t="s">
        <v>27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0</v>
      </c>
      <c r="M16" s="10">
        <v>0</v>
      </c>
      <c r="N16" s="10">
        <v>0</v>
      </c>
      <c r="O16" s="10">
        <v>0</v>
      </c>
      <c r="P16" s="10">
        <v>0</v>
      </c>
      <c r="Q16" s="22">
        <f t="shared" si="2"/>
        <v>0</v>
      </c>
    </row>
    <row r="17" spans="2:17" s="9" customFormat="1" x14ac:dyDescent="0.3">
      <c r="B17" s="24" t="s">
        <v>28</v>
      </c>
      <c r="C17" s="10">
        <v>32638433</v>
      </c>
      <c r="D17" s="10">
        <v>32638433</v>
      </c>
      <c r="E17" s="10">
        <v>2490459.52</v>
      </c>
      <c r="F17" s="10">
        <v>2611537.62</v>
      </c>
      <c r="G17" s="10">
        <v>2638025</v>
      </c>
      <c r="H17" s="10">
        <v>2623812.81</v>
      </c>
      <c r="I17" s="10">
        <v>0</v>
      </c>
      <c r="J17" s="10">
        <v>0</v>
      </c>
      <c r="K17" s="10">
        <v>0</v>
      </c>
      <c r="L17" s="10">
        <v>0</v>
      </c>
      <c r="M17" s="10">
        <v>0</v>
      </c>
      <c r="N17" s="10">
        <v>0</v>
      </c>
      <c r="O17" s="10">
        <v>0</v>
      </c>
      <c r="P17" s="10">
        <v>0</v>
      </c>
      <c r="Q17" s="22">
        <f t="shared" si="2"/>
        <v>22274598.050000001</v>
      </c>
    </row>
    <row r="18" spans="2:17" s="27" customFormat="1" x14ac:dyDescent="0.3">
      <c r="B18" s="21" t="s">
        <v>29</v>
      </c>
      <c r="C18" s="22">
        <f>SUM(C19:C27)</f>
        <v>34382043</v>
      </c>
      <c r="D18" s="22">
        <f>SUM(D19:D27)</f>
        <v>35123043</v>
      </c>
      <c r="E18" s="22">
        <f t="shared" ref="E18:O18" si="3">SUM(E19:E27)</f>
        <v>132184.48000000001</v>
      </c>
      <c r="F18" s="22">
        <f t="shared" si="3"/>
        <v>1719697.5</v>
      </c>
      <c r="G18" s="22">
        <f t="shared" si="3"/>
        <v>890661.9800000001</v>
      </c>
      <c r="H18" s="22">
        <f t="shared" si="3"/>
        <v>2340254.06</v>
      </c>
      <c r="I18" s="22">
        <f t="shared" si="3"/>
        <v>0</v>
      </c>
      <c r="J18" s="22">
        <f t="shared" si="3"/>
        <v>0</v>
      </c>
      <c r="K18" s="22">
        <f t="shared" si="3"/>
        <v>0</v>
      </c>
      <c r="L18" s="26">
        <f t="shared" si="3"/>
        <v>0</v>
      </c>
      <c r="M18" s="26">
        <f t="shared" si="3"/>
        <v>0</v>
      </c>
      <c r="N18" s="26">
        <f t="shared" si="3"/>
        <v>0</v>
      </c>
      <c r="O18" s="26">
        <f t="shared" si="3"/>
        <v>0</v>
      </c>
      <c r="P18" s="22">
        <f>SUM(P19:P27)</f>
        <v>0</v>
      </c>
      <c r="Q18" s="22">
        <f t="shared" si="2"/>
        <v>29299244.980000004</v>
      </c>
    </row>
    <row r="19" spans="2:17" x14ac:dyDescent="0.3">
      <c r="B19" s="24" t="s">
        <v>30</v>
      </c>
      <c r="C19" s="10">
        <v>8616250</v>
      </c>
      <c r="D19" s="10">
        <v>8616250</v>
      </c>
      <c r="E19" s="10">
        <v>132184.48000000001</v>
      </c>
      <c r="F19" s="10">
        <v>622238.06000000006</v>
      </c>
      <c r="G19" s="10">
        <v>457108.13</v>
      </c>
      <c r="H19" s="10">
        <v>739867.34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0</v>
      </c>
      <c r="O19" s="10">
        <v>0</v>
      </c>
      <c r="P19" s="10">
        <v>0</v>
      </c>
      <c r="Q19" s="22">
        <f t="shared" si="2"/>
        <v>6664851.9899999993</v>
      </c>
    </row>
    <row r="20" spans="2:17" x14ac:dyDescent="0.3">
      <c r="B20" s="24" t="s">
        <v>31</v>
      </c>
      <c r="C20" s="10">
        <v>1077000</v>
      </c>
      <c r="D20" s="10">
        <v>1077000</v>
      </c>
      <c r="E20" s="10">
        <v>0</v>
      </c>
      <c r="F20" s="10">
        <v>0</v>
      </c>
      <c r="G20" s="10">
        <v>0</v>
      </c>
      <c r="H20" s="10">
        <v>33630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0</v>
      </c>
      <c r="O20" s="10">
        <v>0</v>
      </c>
      <c r="P20" s="10">
        <v>0</v>
      </c>
      <c r="Q20" s="22">
        <f t="shared" si="2"/>
        <v>1043370</v>
      </c>
    </row>
    <row r="21" spans="2:17" x14ac:dyDescent="0.3">
      <c r="B21" s="24" t="s">
        <v>32</v>
      </c>
      <c r="C21" s="10">
        <v>1676200</v>
      </c>
      <c r="D21" s="10">
        <v>1416200</v>
      </c>
      <c r="E21" s="10">
        <v>0</v>
      </c>
      <c r="F21" s="10">
        <v>49300</v>
      </c>
      <c r="G21" s="10">
        <v>30500</v>
      </c>
      <c r="H21" s="10">
        <v>94900</v>
      </c>
      <c r="I21" s="10">
        <v>0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22">
        <f t="shared" si="2"/>
        <v>1501500</v>
      </c>
    </row>
    <row r="22" spans="2:17" x14ac:dyDescent="0.3">
      <c r="B22" s="24" t="s">
        <v>33</v>
      </c>
      <c r="C22" s="10">
        <v>40000</v>
      </c>
      <c r="D22" s="10">
        <v>40000</v>
      </c>
      <c r="E22" s="10">
        <v>0</v>
      </c>
      <c r="F22" s="10">
        <v>0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v>0</v>
      </c>
      <c r="M22" s="10">
        <v>0</v>
      </c>
      <c r="N22" s="10">
        <v>0</v>
      </c>
      <c r="O22" s="10">
        <v>0</v>
      </c>
      <c r="P22" s="10">
        <v>0</v>
      </c>
      <c r="Q22" s="22">
        <f t="shared" si="2"/>
        <v>40000</v>
      </c>
    </row>
    <row r="23" spans="2:17" x14ac:dyDescent="0.3">
      <c r="B23" s="24" t="s">
        <v>34</v>
      </c>
      <c r="C23" s="10">
        <v>4535785</v>
      </c>
      <c r="D23" s="10">
        <v>4535785</v>
      </c>
      <c r="E23" s="10">
        <v>0</v>
      </c>
      <c r="F23" s="10">
        <v>737525.84</v>
      </c>
      <c r="G23" s="10">
        <v>368762.92</v>
      </c>
      <c r="H23" s="10">
        <v>368762.92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22">
        <f t="shared" si="2"/>
        <v>3060733.3200000003</v>
      </c>
    </row>
    <row r="24" spans="2:17" x14ac:dyDescent="0.3">
      <c r="B24" s="24" t="s">
        <v>35</v>
      </c>
      <c r="C24" s="10">
        <v>7100000</v>
      </c>
      <c r="D24" s="10">
        <v>7100000</v>
      </c>
      <c r="E24" s="10">
        <v>0</v>
      </c>
      <c r="F24" s="10">
        <v>310633.59999999998</v>
      </c>
      <c r="G24" s="10">
        <v>34290.93</v>
      </c>
      <c r="H24" s="10">
        <v>571287.96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0</v>
      </c>
      <c r="O24" s="10">
        <v>0</v>
      </c>
      <c r="P24" s="10">
        <v>0</v>
      </c>
      <c r="Q24" s="22">
        <f t="shared" si="2"/>
        <v>6183787.5100000007</v>
      </c>
    </row>
    <row r="25" spans="2:17" x14ac:dyDescent="0.3">
      <c r="B25" s="24" t="s">
        <v>36</v>
      </c>
      <c r="C25" s="10">
        <v>4538664</v>
      </c>
      <c r="D25" s="10">
        <v>4738664</v>
      </c>
      <c r="E25" s="10">
        <v>0</v>
      </c>
      <c r="F25" s="10">
        <v>0</v>
      </c>
      <c r="G25" s="10">
        <v>0</v>
      </c>
      <c r="H25" s="10">
        <v>380624.24</v>
      </c>
      <c r="I25" s="10">
        <v>0</v>
      </c>
      <c r="J25" s="10">
        <v>0</v>
      </c>
      <c r="K25" s="10">
        <v>0</v>
      </c>
      <c r="L25" s="10">
        <v>0</v>
      </c>
      <c r="M25" s="10">
        <v>0</v>
      </c>
      <c r="N25" s="10">
        <v>0</v>
      </c>
      <c r="O25" s="10">
        <v>0</v>
      </c>
      <c r="P25" s="10">
        <v>0</v>
      </c>
      <c r="Q25" s="22">
        <f t="shared" si="2"/>
        <v>4158039.76</v>
      </c>
    </row>
    <row r="26" spans="2:17" x14ac:dyDescent="0.3">
      <c r="B26" s="24" t="s">
        <v>37</v>
      </c>
      <c r="C26" s="10">
        <v>5502744</v>
      </c>
      <c r="D26" s="10">
        <v>4503744</v>
      </c>
      <c r="E26" s="10">
        <v>0</v>
      </c>
      <c r="F26" s="10">
        <v>0</v>
      </c>
      <c r="G26" s="10">
        <v>0</v>
      </c>
      <c r="H26" s="10">
        <v>108560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22">
        <f t="shared" si="2"/>
        <v>5394184</v>
      </c>
    </row>
    <row r="27" spans="2:17" x14ac:dyDescent="0.3">
      <c r="B27" s="24" t="s">
        <v>38</v>
      </c>
      <c r="C27" s="10">
        <v>1295400</v>
      </c>
      <c r="D27" s="10">
        <v>3095400</v>
      </c>
      <c r="E27" s="10">
        <v>0</v>
      </c>
      <c r="F27" s="10">
        <v>0</v>
      </c>
      <c r="G27" s="10">
        <v>0</v>
      </c>
      <c r="H27" s="10">
        <v>42621.599999999999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22">
        <f t="shared" si="2"/>
        <v>1252778.3999999999</v>
      </c>
    </row>
    <row r="28" spans="2:17" s="27" customFormat="1" x14ac:dyDescent="0.3">
      <c r="B28" s="21" t="s">
        <v>39</v>
      </c>
      <c r="C28" s="22">
        <f>SUM(C29:C37)</f>
        <v>16154834</v>
      </c>
      <c r="D28" s="22">
        <f>SUM(D29:D37)</f>
        <v>16154834</v>
      </c>
      <c r="E28" s="22">
        <f t="shared" ref="E28:O28" si="4">SUM(E29:E37)</f>
        <v>0</v>
      </c>
      <c r="F28" s="22">
        <f t="shared" si="4"/>
        <v>308973.87</v>
      </c>
      <c r="G28" s="22">
        <f t="shared" si="4"/>
        <v>306385</v>
      </c>
      <c r="H28" s="22">
        <f t="shared" si="4"/>
        <v>649640.92999999993</v>
      </c>
      <c r="I28" s="22">
        <f t="shared" si="4"/>
        <v>0</v>
      </c>
      <c r="J28" s="22">
        <f t="shared" si="4"/>
        <v>0</v>
      </c>
      <c r="K28" s="22">
        <f t="shared" si="4"/>
        <v>0</v>
      </c>
      <c r="L28" s="26">
        <f t="shared" si="4"/>
        <v>0</v>
      </c>
      <c r="M28" s="26">
        <f t="shared" si="4"/>
        <v>0</v>
      </c>
      <c r="N28" s="26">
        <f t="shared" si="4"/>
        <v>0</v>
      </c>
      <c r="O28" s="26">
        <f t="shared" si="4"/>
        <v>0</v>
      </c>
      <c r="P28" s="22">
        <f>SUM(P29:P37)</f>
        <v>0</v>
      </c>
      <c r="Q28" s="22">
        <f t="shared" si="2"/>
        <v>14889834.200000001</v>
      </c>
    </row>
    <row r="29" spans="2:17" x14ac:dyDescent="0.3">
      <c r="B29" s="24" t="s">
        <v>40</v>
      </c>
      <c r="C29" s="10">
        <v>4085770</v>
      </c>
      <c r="D29" s="10">
        <v>4085770</v>
      </c>
      <c r="E29" s="10">
        <v>0</v>
      </c>
      <c r="F29" s="10">
        <v>0</v>
      </c>
      <c r="G29" s="10">
        <v>306385</v>
      </c>
      <c r="H29" s="10">
        <v>339187.32</v>
      </c>
      <c r="I29" s="10">
        <v>0</v>
      </c>
      <c r="J29" s="10">
        <v>0</v>
      </c>
      <c r="K29" s="10">
        <v>0</v>
      </c>
      <c r="L29" s="10">
        <v>0</v>
      </c>
      <c r="M29" s="10">
        <v>0</v>
      </c>
      <c r="N29" s="10">
        <v>0</v>
      </c>
      <c r="O29" s="10">
        <v>0</v>
      </c>
      <c r="P29" s="10">
        <v>0</v>
      </c>
      <c r="Q29" s="22">
        <f t="shared" si="2"/>
        <v>3440197.68</v>
      </c>
    </row>
    <row r="30" spans="2:17" x14ac:dyDescent="0.3">
      <c r="B30" s="24" t="s">
        <v>41</v>
      </c>
      <c r="C30" s="10">
        <v>643500</v>
      </c>
      <c r="D30" s="10">
        <v>643500</v>
      </c>
      <c r="E30" s="10">
        <v>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0</v>
      </c>
      <c r="O30" s="10">
        <v>0</v>
      </c>
      <c r="P30" s="10">
        <v>0</v>
      </c>
      <c r="Q30" s="22">
        <f t="shared" si="2"/>
        <v>643500</v>
      </c>
    </row>
    <row r="31" spans="2:17" x14ac:dyDescent="0.3">
      <c r="B31" s="24" t="s">
        <v>42</v>
      </c>
      <c r="C31" s="10">
        <v>457700</v>
      </c>
      <c r="D31" s="10">
        <v>457700</v>
      </c>
      <c r="E31" s="10">
        <v>0</v>
      </c>
      <c r="F31" s="10">
        <v>93569.279999999999</v>
      </c>
      <c r="G31" s="10">
        <v>0</v>
      </c>
      <c r="H31" s="10">
        <v>87578.18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22">
        <f t="shared" si="2"/>
        <v>276552.53999999998</v>
      </c>
    </row>
    <row r="32" spans="2:17" x14ac:dyDescent="0.3">
      <c r="B32" s="24" t="s">
        <v>43</v>
      </c>
      <c r="C32" s="10">
        <v>200000</v>
      </c>
      <c r="D32" s="10">
        <v>200000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22">
        <f t="shared" si="2"/>
        <v>200000</v>
      </c>
    </row>
    <row r="33" spans="2:39" x14ac:dyDescent="0.3">
      <c r="B33" s="24" t="s">
        <v>44</v>
      </c>
      <c r="C33" s="10">
        <v>857000</v>
      </c>
      <c r="D33" s="10">
        <v>857000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22">
        <f t="shared" si="2"/>
        <v>857000</v>
      </c>
    </row>
    <row r="34" spans="2:39" x14ac:dyDescent="0.3">
      <c r="B34" s="24" t="s">
        <v>45</v>
      </c>
      <c r="C34" s="10">
        <v>335300</v>
      </c>
      <c r="D34" s="10">
        <v>335300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22">
        <f t="shared" si="2"/>
        <v>335300</v>
      </c>
    </row>
    <row r="35" spans="2:39" x14ac:dyDescent="0.3">
      <c r="B35" s="24" t="s">
        <v>46</v>
      </c>
      <c r="C35" s="10">
        <v>6290199</v>
      </c>
      <c r="D35" s="10">
        <v>6290199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22">
        <f t="shared" si="2"/>
        <v>6290199</v>
      </c>
    </row>
    <row r="36" spans="2:39" x14ac:dyDescent="0.3">
      <c r="B36" s="24" t="s">
        <v>47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22">
        <f t="shared" si="2"/>
        <v>0</v>
      </c>
    </row>
    <row r="37" spans="2:39" x14ac:dyDescent="0.3">
      <c r="B37" s="24" t="s">
        <v>48</v>
      </c>
      <c r="C37" s="10">
        <v>3285365</v>
      </c>
      <c r="D37" s="10">
        <v>3285365</v>
      </c>
      <c r="E37" s="10">
        <v>0</v>
      </c>
      <c r="F37" s="10">
        <v>215404.59</v>
      </c>
      <c r="G37" s="10">
        <v>0</v>
      </c>
      <c r="H37" s="10">
        <v>222875.43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22">
        <f t="shared" si="2"/>
        <v>2847084.98</v>
      </c>
    </row>
    <row r="38" spans="2:39" s="27" customFormat="1" x14ac:dyDescent="0.3">
      <c r="B38" s="21" t="s">
        <v>49</v>
      </c>
      <c r="C38" s="22">
        <f>SUM(C39:C46)</f>
        <v>0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6">
        <v>0</v>
      </c>
      <c r="M38" s="26">
        <v>0</v>
      </c>
      <c r="N38" s="26">
        <v>0</v>
      </c>
      <c r="O38" s="26">
        <v>0</v>
      </c>
      <c r="P38" s="22">
        <v>0</v>
      </c>
      <c r="Q38" s="22">
        <f t="shared" si="2"/>
        <v>0</v>
      </c>
      <c r="R38" s="28"/>
      <c r="S38" s="28"/>
      <c r="T38" s="28"/>
      <c r="U38" s="28"/>
      <c r="V38" s="28"/>
      <c r="W38" s="28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</row>
    <row r="39" spans="2:39" x14ac:dyDescent="0.3">
      <c r="B39" s="24" t="s">
        <v>50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v>0</v>
      </c>
      <c r="M39" s="10">
        <v>0</v>
      </c>
      <c r="N39" s="10">
        <v>0</v>
      </c>
      <c r="O39" s="10">
        <v>0</v>
      </c>
      <c r="P39" s="10">
        <v>0</v>
      </c>
      <c r="Q39" s="22">
        <f t="shared" si="2"/>
        <v>0</v>
      </c>
    </row>
    <row r="40" spans="2:39" x14ac:dyDescent="0.3">
      <c r="B40" s="24" t="s">
        <v>51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22">
        <f t="shared" si="2"/>
        <v>0</v>
      </c>
    </row>
    <row r="41" spans="2:39" x14ac:dyDescent="0.3">
      <c r="B41" s="24" t="s">
        <v>52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  <c r="H41" s="10">
        <v>0</v>
      </c>
      <c r="I41" s="10">
        <v>0</v>
      </c>
      <c r="J41" s="10">
        <v>0</v>
      </c>
      <c r="K41" s="10">
        <v>0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22">
        <f t="shared" si="2"/>
        <v>0</v>
      </c>
    </row>
    <row r="42" spans="2:39" x14ac:dyDescent="0.3">
      <c r="B42" s="24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22">
        <f t="shared" si="2"/>
        <v>0</v>
      </c>
    </row>
    <row r="43" spans="2:39" x14ac:dyDescent="0.3">
      <c r="B43" s="24" t="s">
        <v>54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0</v>
      </c>
      <c r="Q43" s="22">
        <f t="shared" si="2"/>
        <v>0</v>
      </c>
    </row>
    <row r="44" spans="2:39" x14ac:dyDescent="0.3">
      <c r="B44" s="24" t="s">
        <v>55</v>
      </c>
      <c r="C44" s="10">
        <v>0</v>
      </c>
      <c r="D44" s="10">
        <v>0</v>
      </c>
      <c r="E44" s="10">
        <v>0</v>
      </c>
      <c r="F44" s="10">
        <v>0</v>
      </c>
      <c r="G44" s="10">
        <v>0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22">
        <f t="shared" si="2"/>
        <v>0</v>
      </c>
    </row>
    <row r="45" spans="2:39" x14ac:dyDescent="0.3">
      <c r="B45" s="24" t="s">
        <v>56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22">
        <f t="shared" si="2"/>
        <v>0</v>
      </c>
    </row>
    <row r="46" spans="2:39" x14ac:dyDescent="0.3">
      <c r="B46" s="24" t="s">
        <v>57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0</v>
      </c>
      <c r="Q46" s="22">
        <f t="shared" si="2"/>
        <v>0</v>
      </c>
    </row>
    <row r="47" spans="2:39" s="27" customFormat="1" x14ac:dyDescent="0.3">
      <c r="B47" s="21" t="s">
        <v>58</v>
      </c>
      <c r="C47" s="22">
        <f>SUM(C48:C53)</f>
        <v>0</v>
      </c>
      <c r="D47" s="22">
        <f>SUM(D48:D53)</f>
        <v>0</v>
      </c>
      <c r="E47" s="22">
        <f t="shared" ref="E47:P47" si="5">SUM(E48:E53)</f>
        <v>0</v>
      </c>
      <c r="F47" s="22">
        <f t="shared" si="5"/>
        <v>0</v>
      </c>
      <c r="G47" s="22">
        <f t="shared" si="5"/>
        <v>0</v>
      </c>
      <c r="H47" s="22">
        <f t="shared" si="5"/>
        <v>0</v>
      </c>
      <c r="I47" s="22">
        <f t="shared" si="5"/>
        <v>0</v>
      </c>
      <c r="J47" s="22">
        <f t="shared" si="5"/>
        <v>0</v>
      </c>
      <c r="K47" s="22">
        <f t="shared" si="5"/>
        <v>0</v>
      </c>
      <c r="L47" s="26">
        <f t="shared" si="5"/>
        <v>0</v>
      </c>
      <c r="M47" s="26">
        <f t="shared" si="5"/>
        <v>0</v>
      </c>
      <c r="N47" s="26">
        <f t="shared" si="5"/>
        <v>0</v>
      </c>
      <c r="O47" s="26">
        <f t="shared" si="5"/>
        <v>0</v>
      </c>
      <c r="P47" s="22">
        <f t="shared" si="5"/>
        <v>0</v>
      </c>
      <c r="Q47" s="22">
        <f t="shared" si="2"/>
        <v>0</v>
      </c>
    </row>
    <row r="48" spans="2:39" x14ac:dyDescent="0.3">
      <c r="B48" s="24" t="s">
        <v>59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22">
        <f t="shared" si="2"/>
        <v>0</v>
      </c>
    </row>
    <row r="49" spans="2:17" x14ac:dyDescent="0.3">
      <c r="B49" s="24" t="s">
        <v>60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0</v>
      </c>
      <c r="Q49" s="22">
        <f t="shared" si="2"/>
        <v>0</v>
      </c>
    </row>
    <row r="50" spans="2:17" x14ac:dyDescent="0.3">
      <c r="B50" s="24" t="s">
        <v>61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10">
        <v>0</v>
      </c>
      <c r="P50" s="10">
        <v>0</v>
      </c>
      <c r="Q50" s="22">
        <f t="shared" si="2"/>
        <v>0</v>
      </c>
    </row>
    <row r="51" spans="2:17" x14ac:dyDescent="0.3">
      <c r="B51" s="24" t="s">
        <v>62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22">
        <f t="shared" si="2"/>
        <v>0</v>
      </c>
    </row>
    <row r="52" spans="2:17" x14ac:dyDescent="0.3">
      <c r="B52" s="24" t="s">
        <v>63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22">
        <f t="shared" si="2"/>
        <v>0</v>
      </c>
    </row>
    <row r="53" spans="2:17" x14ac:dyDescent="0.3">
      <c r="B53" s="24" t="s">
        <v>64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22">
        <f t="shared" si="2"/>
        <v>0</v>
      </c>
    </row>
    <row r="54" spans="2:17" s="27" customFormat="1" x14ac:dyDescent="0.3">
      <c r="B54" s="21" t="s">
        <v>65</v>
      </c>
      <c r="C54" s="22">
        <f>SUM(C55:C63)</f>
        <v>4600000</v>
      </c>
      <c r="D54" s="22">
        <f>SUM(D55:D63)</f>
        <v>8390318.7699999996</v>
      </c>
      <c r="E54" s="22">
        <f t="shared" ref="E54:P54" si="6">SUM(E55:E63)</f>
        <v>0</v>
      </c>
      <c r="F54" s="22">
        <f t="shared" si="6"/>
        <v>0</v>
      </c>
      <c r="G54" s="22">
        <f t="shared" si="6"/>
        <v>0</v>
      </c>
      <c r="H54" s="22">
        <f t="shared" si="6"/>
        <v>1328483.02</v>
      </c>
      <c r="I54" s="22">
        <f t="shared" si="6"/>
        <v>0</v>
      </c>
      <c r="J54" s="22">
        <f t="shared" si="6"/>
        <v>0</v>
      </c>
      <c r="K54" s="22">
        <f t="shared" si="6"/>
        <v>0</v>
      </c>
      <c r="L54" s="22">
        <f t="shared" si="6"/>
        <v>0</v>
      </c>
      <c r="M54" s="26">
        <f t="shared" si="6"/>
        <v>0</v>
      </c>
      <c r="N54" s="26">
        <f t="shared" si="6"/>
        <v>0</v>
      </c>
      <c r="O54" s="26">
        <f t="shared" si="6"/>
        <v>0</v>
      </c>
      <c r="P54" s="22">
        <f t="shared" si="6"/>
        <v>0</v>
      </c>
      <c r="Q54" s="22">
        <f t="shared" si="2"/>
        <v>3271516.98</v>
      </c>
    </row>
    <row r="55" spans="2:17" x14ac:dyDescent="0.3">
      <c r="B55" s="24" t="s">
        <v>66</v>
      </c>
      <c r="C55" s="10">
        <v>2527400</v>
      </c>
      <c r="D55" s="10">
        <v>2686419.17</v>
      </c>
      <c r="E55" s="10">
        <v>0</v>
      </c>
      <c r="F55" s="10">
        <v>0</v>
      </c>
      <c r="G55" s="10">
        <v>0</v>
      </c>
      <c r="H55" s="10">
        <v>159019.17000000001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22">
        <f t="shared" si="2"/>
        <v>2368380.83</v>
      </c>
    </row>
    <row r="56" spans="2:17" x14ac:dyDescent="0.3">
      <c r="B56" s="24" t="s">
        <v>67</v>
      </c>
      <c r="C56" s="10">
        <v>345000</v>
      </c>
      <c r="D56" s="10">
        <v>345000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v>0</v>
      </c>
      <c r="M56" s="10">
        <v>0</v>
      </c>
      <c r="N56" s="10">
        <v>0</v>
      </c>
      <c r="O56" s="10">
        <v>0</v>
      </c>
      <c r="P56" s="10">
        <v>0</v>
      </c>
      <c r="Q56" s="22">
        <f t="shared" si="2"/>
        <v>345000</v>
      </c>
    </row>
    <row r="57" spans="2:17" x14ac:dyDescent="0.3">
      <c r="B57" s="24" t="s">
        <v>68</v>
      </c>
      <c r="C57" s="10">
        <v>137100</v>
      </c>
      <c r="D57" s="10">
        <v>137100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22">
        <f t="shared" si="2"/>
        <v>137100</v>
      </c>
    </row>
    <row r="58" spans="2:17" x14ac:dyDescent="0.3">
      <c r="B58" s="24" t="s">
        <v>69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v>0</v>
      </c>
      <c r="M58" s="10">
        <v>0</v>
      </c>
      <c r="N58" s="10">
        <v>0</v>
      </c>
      <c r="O58" s="10">
        <v>0</v>
      </c>
      <c r="P58" s="10">
        <v>0</v>
      </c>
      <c r="Q58" s="22">
        <f t="shared" si="2"/>
        <v>0</v>
      </c>
    </row>
    <row r="59" spans="2:17" x14ac:dyDescent="0.3">
      <c r="B59" s="24" t="s">
        <v>70</v>
      </c>
      <c r="C59" s="10">
        <v>899000</v>
      </c>
      <c r="D59" s="10">
        <v>2068463.85</v>
      </c>
      <c r="E59" s="10">
        <v>0</v>
      </c>
      <c r="F59" s="10">
        <v>0</v>
      </c>
      <c r="G59" s="10">
        <v>0</v>
      </c>
      <c r="H59" s="10">
        <v>1169463.8500000001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0</v>
      </c>
      <c r="Q59" s="22">
        <f t="shared" si="2"/>
        <v>-270463.85000000009</v>
      </c>
    </row>
    <row r="60" spans="2:17" x14ac:dyDescent="0.3">
      <c r="B60" s="24" t="s">
        <v>71</v>
      </c>
      <c r="C60" s="10">
        <v>155000</v>
      </c>
      <c r="D60" s="10">
        <v>155000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22">
        <f t="shared" si="2"/>
        <v>155000</v>
      </c>
    </row>
    <row r="61" spans="2:17" x14ac:dyDescent="0.3">
      <c r="B61" s="24" t="s">
        <v>72</v>
      </c>
      <c r="C61" s="10">
        <v>300000</v>
      </c>
      <c r="D61" s="10">
        <v>300000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22">
        <f t="shared" si="2"/>
        <v>300000</v>
      </c>
    </row>
    <row r="62" spans="2:17" x14ac:dyDescent="0.3">
      <c r="B62" s="24" t="s">
        <v>73</v>
      </c>
      <c r="C62" s="10">
        <v>236500</v>
      </c>
      <c r="D62" s="10">
        <v>2698335.75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0</v>
      </c>
      <c r="O62" s="10">
        <v>0</v>
      </c>
      <c r="P62" s="10">
        <v>0</v>
      </c>
      <c r="Q62" s="22">
        <f t="shared" si="2"/>
        <v>236500</v>
      </c>
    </row>
    <row r="63" spans="2:17" x14ac:dyDescent="0.3">
      <c r="B63" s="24" t="s">
        <v>74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v>0</v>
      </c>
      <c r="M63" s="10">
        <v>0</v>
      </c>
      <c r="N63" s="10">
        <v>0</v>
      </c>
      <c r="O63" s="10">
        <v>0</v>
      </c>
      <c r="P63" s="10">
        <v>0</v>
      </c>
      <c r="Q63" s="22">
        <f t="shared" si="2"/>
        <v>0</v>
      </c>
    </row>
    <row r="64" spans="2:17" s="27" customFormat="1" x14ac:dyDescent="0.3">
      <c r="B64" s="21" t="s">
        <v>75</v>
      </c>
      <c r="C64" s="22">
        <f>SUM(C65:C68)</f>
        <v>0</v>
      </c>
      <c r="D64" s="22">
        <f>SUM(D65:D68)</f>
        <v>0</v>
      </c>
      <c r="E64" s="22">
        <f t="shared" ref="E64:P64" si="7">SUM(E65:E68)</f>
        <v>0</v>
      </c>
      <c r="F64" s="22">
        <f t="shared" si="7"/>
        <v>0</v>
      </c>
      <c r="G64" s="22">
        <f t="shared" si="7"/>
        <v>0</v>
      </c>
      <c r="H64" s="22">
        <f t="shared" si="7"/>
        <v>0</v>
      </c>
      <c r="I64" s="22">
        <f t="shared" si="7"/>
        <v>0</v>
      </c>
      <c r="J64" s="22">
        <f t="shared" si="7"/>
        <v>0</v>
      </c>
      <c r="K64" s="22">
        <f t="shared" si="7"/>
        <v>0</v>
      </c>
      <c r="L64" s="26">
        <f t="shared" si="7"/>
        <v>0</v>
      </c>
      <c r="M64" s="26">
        <f t="shared" si="7"/>
        <v>0</v>
      </c>
      <c r="N64" s="26">
        <f t="shared" si="7"/>
        <v>0</v>
      </c>
      <c r="O64" s="26">
        <f t="shared" si="7"/>
        <v>0</v>
      </c>
      <c r="P64" s="22">
        <f t="shared" si="7"/>
        <v>0</v>
      </c>
      <c r="Q64" s="22">
        <f t="shared" si="2"/>
        <v>0</v>
      </c>
    </row>
    <row r="65" spans="2:17" x14ac:dyDescent="0.3">
      <c r="B65" s="24" t="s">
        <v>76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0</v>
      </c>
      <c r="Q65" s="22">
        <f t="shared" si="2"/>
        <v>0</v>
      </c>
    </row>
    <row r="66" spans="2:17" x14ac:dyDescent="0.3">
      <c r="B66" s="24" t="s">
        <v>77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v>0</v>
      </c>
      <c r="M66" s="10">
        <v>0</v>
      </c>
      <c r="N66" s="10">
        <v>0</v>
      </c>
      <c r="O66" s="10">
        <v>0</v>
      </c>
      <c r="P66" s="10">
        <v>0</v>
      </c>
      <c r="Q66" s="22">
        <f t="shared" si="2"/>
        <v>0</v>
      </c>
    </row>
    <row r="67" spans="2:17" x14ac:dyDescent="0.3">
      <c r="B67" s="24" t="s">
        <v>78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0</v>
      </c>
      <c r="O67" s="10">
        <v>0</v>
      </c>
      <c r="P67" s="10">
        <v>0</v>
      </c>
      <c r="Q67" s="22">
        <f t="shared" si="2"/>
        <v>0</v>
      </c>
    </row>
    <row r="68" spans="2:17" x14ac:dyDescent="0.3">
      <c r="B68" s="24" t="s">
        <v>79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  <c r="H68" s="10">
        <v>0</v>
      </c>
      <c r="I68" s="10">
        <v>0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0</v>
      </c>
      <c r="Q68" s="22">
        <f t="shared" si="2"/>
        <v>0</v>
      </c>
    </row>
    <row r="69" spans="2:17" s="27" customFormat="1" x14ac:dyDescent="0.3">
      <c r="B69" s="21" t="s">
        <v>80</v>
      </c>
      <c r="C69" s="22">
        <f>SUM(C70:C71)</f>
        <v>0</v>
      </c>
      <c r="D69" s="22">
        <f>SUM(D70:D71)</f>
        <v>0</v>
      </c>
      <c r="E69" s="22">
        <f t="shared" ref="E69:P69" si="8">SUM(E70:E71)</f>
        <v>0</v>
      </c>
      <c r="F69" s="22">
        <f t="shared" si="8"/>
        <v>0</v>
      </c>
      <c r="G69" s="22">
        <f t="shared" si="8"/>
        <v>0</v>
      </c>
      <c r="H69" s="22">
        <f t="shared" si="8"/>
        <v>0</v>
      </c>
      <c r="I69" s="22">
        <f t="shared" si="8"/>
        <v>0</v>
      </c>
      <c r="J69" s="22">
        <f t="shared" si="8"/>
        <v>0</v>
      </c>
      <c r="K69" s="22">
        <f t="shared" si="8"/>
        <v>0</v>
      </c>
      <c r="L69" s="26">
        <f t="shared" si="8"/>
        <v>0</v>
      </c>
      <c r="M69" s="26">
        <f t="shared" si="8"/>
        <v>0</v>
      </c>
      <c r="N69" s="26">
        <f t="shared" si="8"/>
        <v>0</v>
      </c>
      <c r="O69" s="26">
        <f t="shared" si="8"/>
        <v>0</v>
      </c>
      <c r="P69" s="22">
        <f t="shared" si="8"/>
        <v>0</v>
      </c>
      <c r="Q69" s="22">
        <f t="shared" si="2"/>
        <v>0</v>
      </c>
    </row>
    <row r="70" spans="2:17" x14ac:dyDescent="0.3">
      <c r="B70" s="24" t="s">
        <v>81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22">
        <f t="shared" si="2"/>
        <v>0</v>
      </c>
    </row>
    <row r="71" spans="2:17" x14ac:dyDescent="0.3">
      <c r="B71" s="24" t="s">
        <v>82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22">
        <f t="shared" si="2"/>
        <v>0</v>
      </c>
    </row>
    <row r="72" spans="2:17" s="27" customFormat="1" x14ac:dyDescent="0.3">
      <c r="B72" s="21" t="s">
        <v>83</v>
      </c>
      <c r="C72" s="22">
        <f>SUM(C73:C75)</f>
        <v>0</v>
      </c>
      <c r="D72" s="22">
        <f>SUM(D73:D75)</f>
        <v>0</v>
      </c>
      <c r="E72" s="22">
        <f t="shared" ref="E72:P72" si="9">SUM(E73:E75)</f>
        <v>0</v>
      </c>
      <c r="F72" s="22">
        <f t="shared" si="9"/>
        <v>0</v>
      </c>
      <c r="G72" s="22">
        <f t="shared" si="9"/>
        <v>0</v>
      </c>
      <c r="H72" s="22">
        <f t="shared" si="9"/>
        <v>0</v>
      </c>
      <c r="I72" s="22">
        <f t="shared" si="9"/>
        <v>0</v>
      </c>
      <c r="J72" s="22">
        <f t="shared" si="9"/>
        <v>0</v>
      </c>
      <c r="K72" s="22">
        <f t="shared" si="9"/>
        <v>0</v>
      </c>
      <c r="L72" s="26">
        <f t="shared" si="9"/>
        <v>0</v>
      </c>
      <c r="M72" s="26">
        <f t="shared" si="9"/>
        <v>0</v>
      </c>
      <c r="N72" s="26">
        <f t="shared" si="9"/>
        <v>0</v>
      </c>
      <c r="O72" s="26">
        <f t="shared" si="9"/>
        <v>0</v>
      </c>
      <c r="P72" s="22">
        <f t="shared" si="9"/>
        <v>0</v>
      </c>
      <c r="Q72" s="22">
        <f t="shared" si="2"/>
        <v>0</v>
      </c>
    </row>
    <row r="73" spans="2:17" x14ac:dyDescent="0.3">
      <c r="B73" s="24" t="s">
        <v>84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22">
        <f t="shared" si="2"/>
        <v>0</v>
      </c>
    </row>
    <row r="74" spans="2:17" x14ac:dyDescent="0.3">
      <c r="B74" s="24" t="s">
        <v>85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v>0</v>
      </c>
      <c r="M74" s="10">
        <v>0</v>
      </c>
      <c r="N74" s="10">
        <v>0</v>
      </c>
      <c r="O74" s="10">
        <v>0</v>
      </c>
      <c r="P74" s="10">
        <v>0</v>
      </c>
      <c r="Q74" s="22">
        <f t="shared" si="2"/>
        <v>0</v>
      </c>
    </row>
    <row r="75" spans="2:17" x14ac:dyDescent="0.3">
      <c r="B75" s="24" t="s">
        <v>86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0</v>
      </c>
      <c r="O75" s="10">
        <v>0</v>
      </c>
      <c r="P75" s="10">
        <v>0</v>
      </c>
      <c r="Q75" s="22">
        <f t="shared" si="2"/>
        <v>0</v>
      </c>
    </row>
    <row r="76" spans="2:17" s="27" customFormat="1" x14ac:dyDescent="0.3">
      <c r="B76" s="19" t="s">
        <v>87</v>
      </c>
      <c r="C76" s="20">
        <f>C77+C80+C83</f>
        <v>0</v>
      </c>
      <c r="D76" s="20">
        <f>D77+D80+D83</f>
        <v>0</v>
      </c>
      <c r="E76" s="20">
        <f t="shared" ref="E76:P76" si="10">E77+E80+E83</f>
        <v>0</v>
      </c>
      <c r="F76" s="20">
        <f t="shared" si="10"/>
        <v>0</v>
      </c>
      <c r="G76" s="20">
        <f t="shared" si="10"/>
        <v>0</v>
      </c>
      <c r="H76" s="20">
        <f t="shared" si="10"/>
        <v>0</v>
      </c>
      <c r="I76" s="20">
        <f t="shared" si="10"/>
        <v>0</v>
      </c>
      <c r="J76" s="20">
        <f t="shared" si="10"/>
        <v>0</v>
      </c>
      <c r="K76" s="20">
        <f t="shared" si="10"/>
        <v>0</v>
      </c>
      <c r="L76" s="29">
        <f t="shared" si="10"/>
        <v>0</v>
      </c>
      <c r="M76" s="29">
        <f t="shared" si="10"/>
        <v>0</v>
      </c>
      <c r="N76" s="29">
        <f t="shared" si="10"/>
        <v>0</v>
      </c>
      <c r="O76" s="29">
        <f t="shared" si="10"/>
        <v>0</v>
      </c>
      <c r="P76" s="20">
        <f t="shared" si="10"/>
        <v>0</v>
      </c>
      <c r="Q76" s="22">
        <f t="shared" si="2"/>
        <v>0</v>
      </c>
    </row>
    <row r="77" spans="2:17" s="27" customFormat="1" x14ac:dyDescent="0.3">
      <c r="B77" s="21" t="s">
        <v>88</v>
      </c>
      <c r="C77" s="22">
        <f>SUM(C78:C79)</f>
        <v>0</v>
      </c>
      <c r="D77" s="22">
        <f>SUM(D78:D79)</f>
        <v>0</v>
      </c>
      <c r="E77" s="22">
        <f t="shared" ref="E77:P77" si="11">SUM(E78:E79)</f>
        <v>0</v>
      </c>
      <c r="F77" s="22">
        <f t="shared" si="11"/>
        <v>0</v>
      </c>
      <c r="G77" s="22">
        <f t="shared" si="11"/>
        <v>0</v>
      </c>
      <c r="H77" s="22">
        <f t="shared" si="11"/>
        <v>0</v>
      </c>
      <c r="I77" s="22">
        <f t="shared" si="11"/>
        <v>0</v>
      </c>
      <c r="J77" s="22">
        <f t="shared" si="11"/>
        <v>0</v>
      </c>
      <c r="K77" s="22">
        <f t="shared" si="11"/>
        <v>0</v>
      </c>
      <c r="L77" s="26">
        <f t="shared" si="11"/>
        <v>0</v>
      </c>
      <c r="M77" s="26">
        <f t="shared" si="11"/>
        <v>0</v>
      </c>
      <c r="N77" s="26">
        <f t="shared" si="11"/>
        <v>0</v>
      </c>
      <c r="O77" s="26">
        <f t="shared" si="11"/>
        <v>0</v>
      </c>
      <c r="P77" s="22">
        <f t="shared" si="11"/>
        <v>0</v>
      </c>
      <c r="Q77" s="22">
        <f t="shared" ref="Q77:Q84" si="12">C77-E77-F77-G77-H77-I77-J77-K77-L77-M77-N77-O77-P77</f>
        <v>0</v>
      </c>
    </row>
    <row r="78" spans="2:17" x14ac:dyDescent="0.3">
      <c r="B78" s="24" t="s">
        <v>89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v>0</v>
      </c>
      <c r="M78" s="10">
        <v>0</v>
      </c>
      <c r="N78" s="10">
        <v>0</v>
      </c>
      <c r="O78" s="10">
        <v>0</v>
      </c>
      <c r="P78" s="10">
        <v>0</v>
      </c>
      <c r="Q78" s="22">
        <f t="shared" si="12"/>
        <v>0</v>
      </c>
    </row>
    <row r="79" spans="2:17" x14ac:dyDescent="0.3">
      <c r="B79" s="24" t="s">
        <v>90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22">
        <f t="shared" si="12"/>
        <v>0</v>
      </c>
    </row>
    <row r="80" spans="2:17" s="27" customFormat="1" x14ac:dyDescent="0.3">
      <c r="B80" s="21" t="s">
        <v>91</v>
      </c>
      <c r="C80" s="22">
        <f>SUM(C81:C82)</f>
        <v>0</v>
      </c>
      <c r="D80" s="22">
        <f>SUM(D81:D82)</f>
        <v>0</v>
      </c>
      <c r="E80" s="22">
        <f t="shared" ref="E80:P80" si="13">SUM(E81:E82)</f>
        <v>0</v>
      </c>
      <c r="F80" s="22">
        <f t="shared" si="13"/>
        <v>0</v>
      </c>
      <c r="G80" s="22">
        <f t="shared" si="13"/>
        <v>0</v>
      </c>
      <c r="H80" s="22">
        <f t="shared" si="13"/>
        <v>0</v>
      </c>
      <c r="I80" s="22">
        <f t="shared" si="13"/>
        <v>0</v>
      </c>
      <c r="J80" s="22">
        <f t="shared" si="13"/>
        <v>0</v>
      </c>
      <c r="K80" s="22">
        <f t="shared" si="13"/>
        <v>0</v>
      </c>
      <c r="L80" s="26">
        <f t="shared" si="13"/>
        <v>0</v>
      </c>
      <c r="M80" s="26">
        <f t="shared" si="13"/>
        <v>0</v>
      </c>
      <c r="N80" s="26">
        <f t="shared" si="13"/>
        <v>0</v>
      </c>
      <c r="O80" s="26">
        <f t="shared" si="13"/>
        <v>0</v>
      </c>
      <c r="P80" s="22">
        <f t="shared" si="13"/>
        <v>0</v>
      </c>
      <c r="Q80" s="22">
        <f t="shared" si="12"/>
        <v>0</v>
      </c>
    </row>
    <row r="81" spans="2:17" x14ac:dyDescent="0.3">
      <c r="B81" s="24" t="s">
        <v>92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22">
        <f t="shared" si="12"/>
        <v>0</v>
      </c>
    </row>
    <row r="82" spans="2:17" x14ac:dyDescent="0.3">
      <c r="B82" s="24" t="s">
        <v>93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22">
        <f t="shared" si="12"/>
        <v>0</v>
      </c>
    </row>
    <row r="83" spans="2:17" s="27" customFormat="1" x14ac:dyDescent="0.3">
      <c r="B83" s="21" t="s">
        <v>94</v>
      </c>
      <c r="C83" s="22">
        <f>SUM(C84)</f>
        <v>0</v>
      </c>
      <c r="D83" s="22">
        <f>SUM(D84)</f>
        <v>0</v>
      </c>
      <c r="E83" s="22">
        <f t="shared" ref="E83:P83" si="14">SUM(E84)</f>
        <v>0</v>
      </c>
      <c r="F83" s="22">
        <f t="shared" si="14"/>
        <v>0</v>
      </c>
      <c r="G83" s="22">
        <f t="shared" si="14"/>
        <v>0</v>
      </c>
      <c r="H83" s="22">
        <f t="shared" si="14"/>
        <v>0</v>
      </c>
      <c r="I83" s="22">
        <f t="shared" si="14"/>
        <v>0</v>
      </c>
      <c r="J83" s="22">
        <f t="shared" si="14"/>
        <v>0</v>
      </c>
      <c r="K83" s="22">
        <f t="shared" si="14"/>
        <v>0</v>
      </c>
      <c r="L83" s="26">
        <f t="shared" si="14"/>
        <v>0</v>
      </c>
      <c r="M83" s="26">
        <f t="shared" si="14"/>
        <v>0</v>
      </c>
      <c r="N83" s="26">
        <f t="shared" si="14"/>
        <v>0</v>
      </c>
      <c r="O83" s="26">
        <f t="shared" si="14"/>
        <v>0</v>
      </c>
      <c r="P83" s="22">
        <f t="shared" si="14"/>
        <v>0</v>
      </c>
      <c r="Q83" s="22">
        <f t="shared" si="12"/>
        <v>0</v>
      </c>
    </row>
    <row r="84" spans="2:17" x14ac:dyDescent="0.3">
      <c r="B84" s="24" t="s">
        <v>95</v>
      </c>
      <c r="C84" s="10">
        <v>0</v>
      </c>
      <c r="D84" s="10">
        <v>0</v>
      </c>
      <c r="E84" s="10">
        <v>0</v>
      </c>
      <c r="F84" s="10">
        <v>0</v>
      </c>
      <c r="G84" s="10">
        <v>0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22">
        <f t="shared" si="12"/>
        <v>0</v>
      </c>
    </row>
    <row r="85" spans="2:17" x14ac:dyDescent="0.3">
      <c r="B85" s="30" t="s">
        <v>96</v>
      </c>
      <c r="C85" s="31">
        <f>C11+C76</f>
        <v>331967148</v>
      </c>
      <c r="D85" s="31">
        <f>D11+D76</f>
        <v>349155014.76999998</v>
      </c>
      <c r="E85" s="31">
        <f t="shared" ref="E85:P85" si="15">E11+E76</f>
        <v>19103087.68</v>
      </c>
      <c r="F85" s="31">
        <f t="shared" si="15"/>
        <v>21903628.050000001</v>
      </c>
      <c r="G85" s="31">
        <f t="shared" si="15"/>
        <v>21524117.800000001</v>
      </c>
      <c r="H85" s="31">
        <f t="shared" si="15"/>
        <v>25039095.339999996</v>
      </c>
      <c r="I85" s="31">
        <f t="shared" si="15"/>
        <v>0</v>
      </c>
      <c r="J85" s="31">
        <f t="shared" si="15"/>
        <v>0</v>
      </c>
      <c r="K85" s="31">
        <f t="shared" si="15"/>
        <v>0</v>
      </c>
      <c r="L85" s="31">
        <f t="shared" si="15"/>
        <v>0</v>
      </c>
      <c r="M85" s="31">
        <f t="shared" si="15"/>
        <v>0</v>
      </c>
      <c r="N85" s="32">
        <f t="shared" si="15"/>
        <v>0</v>
      </c>
      <c r="O85" s="32">
        <f t="shared" si="15"/>
        <v>0</v>
      </c>
      <c r="P85" s="31">
        <f t="shared" si="15"/>
        <v>0</v>
      </c>
      <c r="Q85" s="31">
        <f>C85-E85-F85-G85-H85-I85-J85-K85-L85-M85-N85-O85-P85</f>
        <v>244397219.12999997</v>
      </c>
    </row>
  </sheetData>
  <mergeCells count="9">
    <mergeCell ref="B3:Q3"/>
    <mergeCell ref="B4:Q4"/>
    <mergeCell ref="B5:Q5"/>
    <mergeCell ref="B6:Q6"/>
    <mergeCell ref="B7:Q7"/>
    <mergeCell ref="B9:B10"/>
    <mergeCell ref="C9:C10"/>
    <mergeCell ref="D9:D10"/>
    <mergeCell ref="E9:Q9"/>
  </mergeCells>
  <pageMargins left="0.2" right="0.2" top="0.75" bottom="0.75" header="0.3" footer="0.3"/>
  <pageSetup paperSize="5" scale="4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Sawdy Yamel Ortiz Jiménez</dc:creator>
  <cp:lastModifiedBy>Sawdy Yamel Ortiz Jiménez</cp:lastModifiedBy>
  <dcterms:created xsi:type="dcterms:W3CDTF">2024-05-17T19:19:30Z</dcterms:created>
  <dcterms:modified xsi:type="dcterms:W3CDTF">2024-05-17T19:19:39Z</dcterms:modified>
</cp:coreProperties>
</file>