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P38" i="1"/>
  <c r="Q38" i="1" s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P11" i="1" s="1"/>
  <c r="P85" i="1" s="1"/>
  <c r="O12" i="1"/>
  <c r="N12" i="1"/>
  <c r="N11" i="1" s="1"/>
  <c r="N85" i="1" s="1"/>
  <c r="M12" i="1"/>
  <c r="L12" i="1"/>
  <c r="L11" i="1" s="1"/>
  <c r="L85" i="1" s="1"/>
  <c r="K12" i="1"/>
  <c r="J12" i="1"/>
  <c r="J11" i="1" s="1"/>
  <c r="J85" i="1" s="1"/>
  <c r="I12" i="1"/>
  <c r="H12" i="1"/>
  <c r="H11" i="1" s="1"/>
  <c r="H85" i="1" s="1"/>
  <c r="G12" i="1"/>
  <c r="F12" i="1"/>
  <c r="F11" i="1" s="1"/>
  <c r="F85" i="1" s="1"/>
  <c r="E12" i="1"/>
  <c r="D12" i="1"/>
  <c r="Q12" i="1" s="1"/>
  <c r="C12" i="1"/>
  <c r="O11" i="1"/>
  <c r="M11" i="1"/>
  <c r="M85" i="1" s="1"/>
  <c r="K11" i="1"/>
  <c r="I11" i="1"/>
  <c r="I85" i="1" s="1"/>
  <c r="G11" i="1"/>
  <c r="E11" i="1"/>
  <c r="E85" i="1" s="1"/>
  <c r="C11" i="1"/>
  <c r="G85" i="1" l="1"/>
  <c r="O85" i="1"/>
  <c r="C85" i="1"/>
  <c r="K85" i="1"/>
  <c r="Q76" i="1"/>
  <c r="D11" i="1"/>
  <c r="Q77" i="1"/>
  <c r="D85" i="1" l="1"/>
  <c r="Q85" i="1" s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<sst xmlns="http://schemas.openxmlformats.org/spreadsheetml/2006/main" count="97" uniqueCount="97">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</sst>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312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060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931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E4" zoomScale="70" zoomScaleNormal="70" zoomScaleSheetLayoutView="70" workbookViewId="0">
      <selection activeCell="L88" sqref="L88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15630877.289999999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68062.600000000006</v>
      </c>
      <c r="I11" s="21">
        <f t="shared" si="0"/>
        <v>19890</v>
      </c>
      <c r="J11" s="21">
        <f t="shared" si="0"/>
        <v>593700.73</v>
      </c>
      <c r="K11" s="21">
        <f t="shared" si="0"/>
        <v>0</v>
      </c>
      <c r="L11" s="21">
        <f t="shared" si="0"/>
        <v>0</v>
      </c>
      <c r="M11" s="21">
        <f t="shared" si="0"/>
        <v>17079.91</v>
      </c>
      <c r="N11" s="21">
        <f t="shared" si="0"/>
        <v>446731.66000000003</v>
      </c>
      <c r="O11" s="21">
        <f t="shared" si="0"/>
        <v>135668</v>
      </c>
      <c r="P11" s="21">
        <f t="shared" si="0"/>
        <v>1628531.56</v>
      </c>
      <c r="Q11" s="21">
        <f>D11-E11-F11-G11-H11-I11-J11-K11-L11-M11-N11-O11-P11</f>
        <v>12721212.829999998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P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D14-E14-F14-G14-H14-I14-J14-K14-L14-M14-N14-O14-P14</f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2380000</v>
      </c>
      <c r="D18" s="23">
        <f>SUM(D19:D27)</f>
        <v>4126121.05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730671.49</v>
      </c>
      <c r="Q18" s="24">
        <f t="shared" si="2"/>
        <v>3395449.5599999996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630000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630000</v>
      </c>
    </row>
    <row r="21" spans="2:17" ht="18.75" x14ac:dyDescent="0.3">
      <c r="B21" s="26" t="s">
        <v>32</v>
      </c>
      <c r="C21" s="27">
        <v>150000</v>
      </c>
      <c r="D21" s="27">
        <v>150000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150000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450000</v>
      </c>
      <c r="D25" s="27">
        <v>980000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717495.49</v>
      </c>
      <c r="Q25" s="24">
        <f t="shared" si="2"/>
        <v>262504.51</v>
      </c>
    </row>
    <row r="26" spans="2:17" ht="18.75" x14ac:dyDescent="0.3">
      <c r="B26" s="26" t="s">
        <v>37</v>
      </c>
      <c r="C26" s="27">
        <v>1000000</v>
      </c>
      <c r="D26" s="27">
        <v>2216121.0499999998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13176</v>
      </c>
      <c r="Q26" s="24">
        <f t="shared" si="2"/>
        <v>2202945.0499999998</v>
      </c>
    </row>
    <row r="27" spans="2:17" ht="18.75" x14ac:dyDescent="0.3">
      <c r="B27" s="26" t="s">
        <v>38</v>
      </c>
      <c r="C27" s="27">
        <v>150000</v>
      </c>
      <c r="D27" s="27">
        <v>150000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150000</v>
      </c>
    </row>
    <row r="28" spans="2:17" s="25" customFormat="1" ht="18.75" x14ac:dyDescent="0.3">
      <c r="B28" s="22" t="s">
        <v>39</v>
      </c>
      <c r="C28" s="23">
        <f>SUM(C29:C37)</f>
        <v>2794500</v>
      </c>
      <c r="D28" s="23">
        <f>SUM(D29:D37)</f>
        <v>3672837.3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446731.66000000003</v>
      </c>
      <c r="O28" s="29">
        <f t="shared" si="4"/>
        <v>135668</v>
      </c>
      <c r="P28" s="24">
        <f>SUM(P29:P37)</f>
        <v>772660.55</v>
      </c>
      <c r="Q28" s="24">
        <f t="shared" si="2"/>
        <v>2317777.09</v>
      </c>
    </row>
    <row r="29" spans="2:17" ht="18.75" x14ac:dyDescent="0.3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97450</v>
      </c>
      <c r="D31" s="27">
        <v>97450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97450</v>
      </c>
    </row>
    <row r="32" spans="2:17" ht="18.75" x14ac:dyDescent="0.3">
      <c r="B32" s="26" t="s">
        <v>43</v>
      </c>
      <c r="C32" s="27">
        <v>0</v>
      </c>
      <c r="D32" s="27">
        <v>456740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456740</v>
      </c>
    </row>
    <row r="33" spans="2:39" ht="18.75" x14ac:dyDescent="0.3">
      <c r="B33" s="26" t="s">
        <v>44</v>
      </c>
      <c r="C33" s="27">
        <v>393270</v>
      </c>
      <c r="D33" s="27">
        <v>393270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3326.4</v>
      </c>
      <c r="Q33" s="24">
        <f t="shared" si="2"/>
        <v>389943.6</v>
      </c>
    </row>
    <row r="34" spans="2:39" ht="18.75" x14ac:dyDescent="0.3">
      <c r="B34" s="26" t="s">
        <v>45</v>
      </c>
      <c r="C34" s="27">
        <v>89780</v>
      </c>
      <c r="D34" s="27">
        <v>242877.3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146731.66</v>
      </c>
      <c r="O34" s="10">
        <v>0</v>
      </c>
      <c r="P34" s="10">
        <v>0</v>
      </c>
      <c r="Q34" s="24">
        <f t="shared" si="2"/>
        <v>96145.639999999985</v>
      </c>
    </row>
    <row r="35" spans="2:39" ht="18.75" x14ac:dyDescent="0.3">
      <c r="B35" s="26" t="s">
        <v>46</v>
      </c>
      <c r="C35" s="27">
        <v>1384000</v>
      </c>
      <c r="D35" s="27">
        <v>1384000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300000</v>
      </c>
      <c r="O35" s="10">
        <v>50000</v>
      </c>
      <c r="P35" s="10">
        <v>769334.15</v>
      </c>
      <c r="Q35" s="24">
        <f t="shared" si="2"/>
        <v>264665.84999999998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830000</v>
      </c>
      <c r="D37" s="27">
        <v>1098500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85668</v>
      </c>
      <c r="P37" s="10">
        <v>0</v>
      </c>
      <c r="Q37" s="24">
        <f t="shared" si="2"/>
        <v>1012832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f t="shared" ref="P38" si="5">SUM(P39:P46)</f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6">SUM(E48:E53)</f>
        <v>0</v>
      </c>
      <c r="F47" s="24">
        <f t="shared" si="6"/>
        <v>0</v>
      </c>
      <c r="G47" s="24">
        <f t="shared" si="6"/>
        <v>0</v>
      </c>
      <c r="H47" s="24">
        <f t="shared" si="6"/>
        <v>0</v>
      </c>
      <c r="I47" s="24">
        <f t="shared" si="6"/>
        <v>0</v>
      </c>
      <c r="J47" s="24">
        <f t="shared" si="6"/>
        <v>0</v>
      </c>
      <c r="K47" s="24">
        <f t="shared" si="6"/>
        <v>0</v>
      </c>
      <c r="L47" s="29">
        <f t="shared" si="6"/>
        <v>0</v>
      </c>
      <c r="M47" s="29">
        <f t="shared" si="6"/>
        <v>0</v>
      </c>
      <c r="N47" s="29">
        <f t="shared" si="6"/>
        <v>0</v>
      </c>
      <c r="O47" s="29">
        <f t="shared" si="6"/>
        <v>0</v>
      </c>
      <c r="P47" s="24">
        <f t="shared" si="6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4825500</v>
      </c>
      <c r="D54" s="23">
        <f>SUM(D55:D63)</f>
        <v>7831918.9399999995</v>
      </c>
      <c r="E54" s="24">
        <f t="shared" ref="E54:P54" si="7">SUM(E55:E63)</f>
        <v>0</v>
      </c>
      <c r="F54" s="24">
        <f t="shared" si="7"/>
        <v>0</v>
      </c>
      <c r="G54" s="24">
        <f t="shared" si="7"/>
        <v>0</v>
      </c>
      <c r="H54" s="24">
        <f t="shared" si="7"/>
        <v>68062.600000000006</v>
      </c>
      <c r="I54" s="24">
        <f t="shared" si="7"/>
        <v>19890</v>
      </c>
      <c r="J54" s="24">
        <f t="shared" si="7"/>
        <v>593700.73</v>
      </c>
      <c r="K54" s="24">
        <f t="shared" si="7"/>
        <v>0</v>
      </c>
      <c r="L54" s="24">
        <f t="shared" si="7"/>
        <v>0</v>
      </c>
      <c r="M54" s="29">
        <f t="shared" si="7"/>
        <v>17079.91</v>
      </c>
      <c r="N54" s="29">
        <f t="shared" si="7"/>
        <v>0</v>
      </c>
      <c r="O54" s="29">
        <f t="shared" si="7"/>
        <v>0</v>
      </c>
      <c r="P54" s="24">
        <f t="shared" si="7"/>
        <v>125199.51999999999</v>
      </c>
      <c r="Q54" s="24">
        <f t="shared" si="2"/>
        <v>7007986.1799999997</v>
      </c>
    </row>
    <row r="55" spans="2:17" ht="18.75" x14ac:dyDescent="0.3">
      <c r="B55" s="26" t="s">
        <v>66</v>
      </c>
      <c r="C55" s="27">
        <v>490500</v>
      </c>
      <c r="D55" s="27">
        <v>522100</v>
      </c>
      <c r="E55" s="10">
        <v>0</v>
      </c>
      <c r="F55" s="10">
        <v>0</v>
      </c>
      <c r="G55" s="10">
        <v>0</v>
      </c>
      <c r="H55" s="10">
        <v>68062.600000000006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55199.519999999997</v>
      </c>
      <c r="Q55" s="24">
        <f t="shared" si="2"/>
        <v>398837.88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1255000</v>
      </c>
      <c r="D57" s="27">
        <v>3465420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593700.73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2871719.27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2079000</v>
      </c>
      <c r="D59" s="27">
        <v>2843398.94</v>
      </c>
      <c r="E59" s="10">
        <v>0</v>
      </c>
      <c r="F59" s="10">
        <v>0</v>
      </c>
      <c r="G59" s="10">
        <v>0</v>
      </c>
      <c r="H59" s="10">
        <v>0</v>
      </c>
      <c r="I59" s="27">
        <v>19890</v>
      </c>
      <c r="J59" s="10">
        <v>0</v>
      </c>
      <c r="K59" s="10">
        <v>0</v>
      </c>
      <c r="L59" s="10">
        <v>0</v>
      </c>
      <c r="M59" s="10">
        <v>17079.91</v>
      </c>
      <c r="N59" s="10">
        <v>0</v>
      </c>
      <c r="O59" s="10">
        <v>0</v>
      </c>
      <c r="P59" s="10">
        <v>70000</v>
      </c>
      <c r="Q59" s="24">
        <f t="shared" si="2"/>
        <v>2736429.03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1001000</v>
      </c>
      <c r="D61" s="27">
        <v>1001000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1001000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8">SUM(E65:E68)</f>
        <v>0</v>
      </c>
      <c r="F64" s="24">
        <f t="shared" si="8"/>
        <v>0</v>
      </c>
      <c r="G64" s="24">
        <f t="shared" si="8"/>
        <v>0</v>
      </c>
      <c r="H64" s="24">
        <f t="shared" si="8"/>
        <v>0</v>
      </c>
      <c r="I64" s="24">
        <f t="shared" si="8"/>
        <v>0</v>
      </c>
      <c r="J64" s="24">
        <f t="shared" si="8"/>
        <v>0</v>
      </c>
      <c r="K64" s="24">
        <f t="shared" si="8"/>
        <v>0</v>
      </c>
      <c r="L64" s="29">
        <f t="shared" si="8"/>
        <v>0</v>
      </c>
      <c r="M64" s="29">
        <f t="shared" si="8"/>
        <v>0</v>
      </c>
      <c r="N64" s="29">
        <f t="shared" si="8"/>
        <v>0</v>
      </c>
      <c r="O64" s="29">
        <f t="shared" si="8"/>
        <v>0</v>
      </c>
      <c r="P64" s="24">
        <f t="shared" si="8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9">SUM(E70:E71)</f>
        <v>0</v>
      </c>
      <c r="F69" s="24">
        <f t="shared" si="9"/>
        <v>0</v>
      </c>
      <c r="G69" s="24">
        <f t="shared" si="9"/>
        <v>0</v>
      </c>
      <c r="H69" s="24">
        <f t="shared" si="9"/>
        <v>0</v>
      </c>
      <c r="I69" s="24">
        <f t="shared" si="9"/>
        <v>0</v>
      </c>
      <c r="J69" s="24">
        <f t="shared" si="9"/>
        <v>0</v>
      </c>
      <c r="K69" s="24">
        <f t="shared" si="9"/>
        <v>0</v>
      </c>
      <c r="L69" s="29">
        <f t="shared" si="9"/>
        <v>0</v>
      </c>
      <c r="M69" s="29">
        <f t="shared" si="9"/>
        <v>0</v>
      </c>
      <c r="N69" s="29">
        <f t="shared" si="9"/>
        <v>0</v>
      </c>
      <c r="O69" s="29">
        <f t="shared" si="9"/>
        <v>0</v>
      </c>
      <c r="P69" s="24">
        <f t="shared" si="9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10">SUM(E73:E75)</f>
        <v>0</v>
      </c>
      <c r="F72" s="24">
        <f t="shared" si="10"/>
        <v>0</v>
      </c>
      <c r="G72" s="24">
        <f t="shared" si="10"/>
        <v>0</v>
      </c>
      <c r="H72" s="24">
        <f t="shared" si="10"/>
        <v>0</v>
      </c>
      <c r="I72" s="24">
        <f t="shared" si="10"/>
        <v>0</v>
      </c>
      <c r="J72" s="24">
        <f t="shared" si="10"/>
        <v>0</v>
      </c>
      <c r="K72" s="24">
        <f t="shared" si="10"/>
        <v>0</v>
      </c>
      <c r="L72" s="29">
        <f t="shared" si="10"/>
        <v>0</v>
      </c>
      <c r="M72" s="29">
        <f t="shared" si="10"/>
        <v>0</v>
      </c>
      <c r="N72" s="29">
        <f t="shared" si="10"/>
        <v>0</v>
      </c>
      <c r="O72" s="29">
        <f t="shared" si="10"/>
        <v>0</v>
      </c>
      <c r="P72" s="24">
        <f t="shared" si="10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1">E77+E80+E83</f>
        <v>0</v>
      </c>
      <c r="F76" s="21">
        <f t="shared" si="11"/>
        <v>0</v>
      </c>
      <c r="G76" s="21">
        <f t="shared" si="11"/>
        <v>0</v>
      </c>
      <c r="H76" s="21">
        <f t="shared" si="11"/>
        <v>0</v>
      </c>
      <c r="I76" s="21">
        <f t="shared" si="11"/>
        <v>0</v>
      </c>
      <c r="J76" s="21">
        <f t="shared" si="11"/>
        <v>0</v>
      </c>
      <c r="K76" s="21">
        <f t="shared" si="11"/>
        <v>0</v>
      </c>
      <c r="L76" s="31">
        <f t="shared" si="11"/>
        <v>0</v>
      </c>
      <c r="M76" s="31">
        <f t="shared" si="11"/>
        <v>0</v>
      </c>
      <c r="N76" s="31">
        <f t="shared" si="11"/>
        <v>0</v>
      </c>
      <c r="O76" s="31">
        <f t="shared" si="11"/>
        <v>0</v>
      </c>
      <c r="P76" s="21">
        <f t="shared" si="11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2">SUM(E78:E79)</f>
        <v>0</v>
      </c>
      <c r="F77" s="24">
        <f t="shared" si="12"/>
        <v>0</v>
      </c>
      <c r="G77" s="24">
        <f t="shared" si="12"/>
        <v>0</v>
      </c>
      <c r="H77" s="24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29">
        <f t="shared" si="12"/>
        <v>0</v>
      </c>
      <c r="M77" s="29">
        <f t="shared" si="12"/>
        <v>0</v>
      </c>
      <c r="N77" s="29">
        <f t="shared" si="12"/>
        <v>0</v>
      </c>
      <c r="O77" s="29">
        <f t="shared" si="12"/>
        <v>0</v>
      </c>
      <c r="P77" s="24">
        <f t="shared" si="12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4" si="13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3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4">SUM(E81:E82)</f>
        <v>0</v>
      </c>
      <c r="F80" s="24">
        <f t="shared" si="14"/>
        <v>0</v>
      </c>
      <c r="G80" s="24">
        <f t="shared" si="14"/>
        <v>0</v>
      </c>
      <c r="H80" s="24">
        <f t="shared" si="14"/>
        <v>0</v>
      </c>
      <c r="I80" s="24">
        <f t="shared" si="14"/>
        <v>0</v>
      </c>
      <c r="J80" s="24">
        <f t="shared" si="14"/>
        <v>0</v>
      </c>
      <c r="K80" s="24">
        <f t="shared" si="14"/>
        <v>0</v>
      </c>
      <c r="L80" s="29">
        <f t="shared" si="14"/>
        <v>0</v>
      </c>
      <c r="M80" s="29">
        <f t="shared" si="14"/>
        <v>0</v>
      </c>
      <c r="N80" s="29">
        <f t="shared" si="14"/>
        <v>0</v>
      </c>
      <c r="O80" s="29">
        <f t="shared" si="14"/>
        <v>0</v>
      </c>
      <c r="P80" s="24">
        <f t="shared" si="14"/>
        <v>0</v>
      </c>
      <c r="Q80" s="24">
        <f t="shared" si="13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3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3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5">SUM(E84)</f>
        <v>0</v>
      </c>
      <c r="F83" s="24">
        <f t="shared" si="15"/>
        <v>0</v>
      </c>
      <c r="G83" s="24">
        <f t="shared" si="15"/>
        <v>0</v>
      </c>
      <c r="H83" s="24">
        <f t="shared" si="15"/>
        <v>0</v>
      </c>
      <c r="I83" s="24">
        <f t="shared" si="15"/>
        <v>0</v>
      </c>
      <c r="J83" s="24">
        <f t="shared" si="15"/>
        <v>0</v>
      </c>
      <c r="K83" s="24">
        <f t="shared" si="15"/>
        <v>0</v>
      </c>
      <c r="L83" s="29">
        <f t="shared" si="15"/>
        <v>0</v>
      </c>
      <c r="M83" s="29">
        <f t="shared" si="15"/>
        <v>0</v>
      </c>
      <c r="N83" s="29">
        <f t="shared" si="15"/>
        <v>0</v>
      </c>
      <c r="O83" s="29">
        <f t="shared" si="15"/>
        <v>0</v>
      </c>
      <c r="P83" s="24">
        <f t="shared" si="15"/>
        <v>0</v>
      </c>
      <c r="Q83" s="24">
        <f t="shared" si="13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3"/>
        <v>0</v>
      </c>
    </row>
    <row r="85" spans="2:17" ht="18.75" x14ac:dyDescent="0.3">
      <c r="B85" s="32" t="s">
        <v>96</v>
      </c>
      <c r="C85" s="33">
        <f>C11+C76</f>
        <v>10000000</v>
      </c>
      <c r="D85" s="33">
        <f>D11+D76</f>
        <v>15630877.289999999</v>
      </c>
      <c r="E85" s="34">
        <f t="shared" ref="E85:P85" si="16">E11+E76</f>
        <v>0</v>
      </c>
      <c r="F85" s="34">
        <f t="shared" si="16"/>
        <v>0</v>
      </c>
      <c r="G85" s="34">
        <f t="shared" si="16"/>
        <v>0</v>
      </c>
      <c r="H85" s="34">
        <f t="shared" si="16"/>
        <v>68062.600000000006</v>
      </c>
      <c r="I85" s="34">
        <f t="shared" si="16"/>
        <v>19890</v>
      </c>
      <c r="J85" s="34">
        <f t="shared" si="16"/>
        <v>593700.73</v>
      </c>
      <c r="K85" s="34">
        <f t="shared" si="16"/>
        <v>0</v>
      </c>
      <c r="L85" s="34">
        <f t="shared" si="16"/>
        <v>0</v>
      </c>
      <c r="M85" s="34">
        <f t="shared" si="16"/>
        <v>17079.91</v>
      </c>
      <c r="N85" s="35">
        <f t="shared" si="16"/>
        <v>446731.66000000003</v>
      </c>
      <c r="O85" s="35">
        <f t="shared" si="16"/>
        <v>135668</v>
      </c>
      <c r="P85" s="34">
        <f t="shared" si="16"/>
        <v>1628531.56</v>
      </c>
      <c r="Q85" s="34">
        <f>D85-E85-F85-G85-H85-I85-J85-K85-L85-M85-N85-O85-P85</f>
        <v>12721212.829999998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2025-01-20T19:07:02Z</dcterms:created>
  <dcterms:modified xsi:type="dcterms:W3CDTF">2025-01-20T19:07:19Z</dcterms:modified>
</cp:coreProperties>
</file>