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sortiz\Desktop\Portal de Transparencia\2026\4 Abril 2026\Presupuesto\"/>
    </mc:Choice>
  </mc:AlternateContent>
  <xr:revisionPtr revIDLastSave="0" documentId="8_{1D69A29D-AD0A-45B2-BFCD-2CA782413AB3}" xr6:coauthVersionLast="47" xr6:coauthVersionMax="47" xr10:uidLastSave="{00000000-0000-0000-0000-000000000000}"/>
  <bookViews>
    <workbookView xWindow="-108" yWindow="-108" windowWidth="23256" windowHeight="12456" xr2:uid="{4CD00CDE-1E5C-4121-8A78-15965C762146}"/>
  </bookViews>
  <sheets>
    <sheet name="P2 Presupuesto Aprobado-Ejec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4" i="1" l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Q83" i="1" s="1"/>
  <c r="Q82" i="1"/>
  <c r="Q81" i="1"/>
  <c r="P80" i="1"/>
  <c r="O80" i="1"/>
  <c r="N80" i="1"/>
  <c r="Q80" i="1" s="1"/>
  <c r="M80" i="1"/>
  <c r="L80" i="1"/>
  <c r="K80" i="1"/>
  <c r="J80" i="1"/>
  <c r="I80" i="1"/>
  <c r="H80" i="1"/>
  <c r="G80" i="1"/>
  <c r="F80" i="1"/>
  <c r="E80" i="1"/>
  <c r="D80" i="1"/>
  <c r="C80" i="1"/>
  <c r="Q79" i="1"/>
  <c r="Q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Q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Q76" i="1" s="1"/>
  <c r="Q75" i="1"/>
  <c r="Q74" i="1"/>
  <c r="Q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Q72" i="1" s="1"/>
  <c r="Q71" i="1"/>
  <c r="Q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Q69" i="1" s="1"/>
  <c r="Q68" i="1"/>
  <c r="Q67" i="1"/>
  <c r="Q66" i="1"/>
  <c r="Q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Q64" i="1" s="1"/>
  <c r="Q63" i="1"/>
  <c r="Q62" i="1"/>
  <c r="Q61" i="1"/>
  <c r="Q60" i="1"/>
  <c r="Q59" i="1"/>
  <c r="Q58" i="1"/>
  <c r="Q57" i="1"/>
  <c r="Q56" i="1"/>
  <c r="Q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Q54" i="1" s="1"/>
  <c r="Q53" i="1"/>
  <c r="Q52" i="1"/>
  <c r="Q51" i="1"/>
  <c r="Q50" i="1"/>
  <c r="Q49" i="1"/>
  <c r="Q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Q47" i="1" s="1"/>
  <c r="Q46" i="1"/>
  <c r="Q45" i="1"/>
  <c r="Q44" i="1"/>
  <c r="Q43" i="1"/>
  <c r="Q42" i="1"/>
  <c r="Q41" i="1"/>
  <c r="Q40" i="1"/>
  <c r="Q39" i="1"/>
  <c r="C38" i="1"/>
  <c r="Q38" i="1" s="1"/>
  <c r="Q37" i="1"/>
  <c r="Q36" i="1"/>
  <c r="Q35" i="1"/>
  <c r="Q34" i="1"/>
  <c r="Q33" i="1"/>
  <c r="Q32" i="1"/>
  <c r="Q31" i="1"/>
  <c r="Q30" i="1"/>
  <c r="Q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Q28" i="1" s="1"/>
  <c r="Q27" i="1"/>
  <c r="Q26" i="1"/>
  <c r="Q25" i="1"/>
  <c r="Q24" i="1"/>
  <c r="Q23" i="1"/>
  <c r="Q22" i="1"/>
  <c r="Q21" i="1"/>
  <c r="Q20" i="1"/>
  <c r="Q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Q18" i="1" s="1"/>
  <c r="Q17" i="1"/>
  <c r="Q16" i="1"/>
  <c r="Q15" i="1"/>
  <c r="Q14" i="1"/>
  <c r="Q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Q12" i="1" s="1"/>
  <c r="P11" i="1"/>
  <c r="P85" i="1" s="1"/>
  <c r="O11" i="1"/>
  <c r="O85" i="1" s="1"/>
  <c r="N11" i="1"/>
  <c r="N85" i="1" s="1"/>
  <c r="M11" i="1"/>
  <c r="M85" i="1" s="1"/>
  <c r="L11" i="1"/>
  <c r="L85" i="1" s="1"/>
  <c r="K11" i="1"/>
  <c r="K85" i="1" s="1"/>
  <c r="J11" i="1"/>
  <c r="J85" i="1" s="1"/>
  <c r="I11" i="1"/>
  <c r="I85" i="1" s="1"/>
  <c r="H11" i="1"/>
  <c r="H85" i="1" s="1"/>
  <c r="G11" i="1"/>
  <c r="G85" i="1" s="1"/>
  <c r="F11" i="1"/>
  <c r="F85" i="1" s="1"/>
  <c r="E11" i="1"/>
  <c r="E85" i="1" s="1"/>
  <c r="D11" i="1"/>
  <c r="D85" i="1" s="1"/>
  <c r="C11" i="1"/>
  <c r="C85" i="1" l="1"/>
  <c r="Q85" i="1" s="1"/>
  <c r="Q11" i="1"/>
</calcChain>
</file>

<file path=xl/sharedStrings.xml><?xml version="1.0" encoding="utf-8"?>
<sst xmlns="http://schemas.openxmlformats.org/spreadsheetml/2006/main" count="97" uniqueCount="97">
  <si>
    <t>Ministerio de Agricultura</t>
  </si>
  <si>
    <t>INSTITUTO DOMINICANO DE INVESTIGACIONES AGROPECUARIAS Y FORESTALES</t>
  </si>
  <si>
    <t xml:space="preserve">Ejecución de Gasto y Aplicaciones financieras </t>
  </si>
  <si>
    <t>En RD$</t>
  </si>
  <si>
    <t>Nota: Estos datos han sido suministrados a traves del SIGEF.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</si>
  <si>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</si>
  <si>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</si>
  <si>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</si>
  <si>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</si>
  <si>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</si>
  <si>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</si>
  <si>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</si>
  <si>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</si>
  <si>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</si>
  <si>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</si>
  <si>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</si>
  <si>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</si>
  <si>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</si>
  <si>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</si>
  <si>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</si>
  <si>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</si>
  <si>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Total Disponible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</si>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</sst>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 vertical="top" wrapText="1" readingOrder="1"/>
    </xf>
    <xf numFmtId="0" fontId="8" fillId="0" borderId="0" xfId="0" applyFont="1"/>
    <xf numFmtId="4" fontId="8" fillId="0" borderId="0" xfId="0" applyNumberFormat="1" applyFont="1"/>
    <xf numFmtId="0" fontId="10" fillId="2" borderId="2" xfId="0" applyFont="1" applyFill="1" applyBorder="1" applyAlignment="1">
      <alignment horizontal="left" vertical="center"/>
    </xf>
    <xf numFmtId="4" fontId="10" fillId="2" borderId="2" xfId="1" applyNumberFormat="1" applyFont="1" applyFill="1" applyBorder="1" applyAlignment="1">
      <alignment horizontal="center" vertical="center" wrapText="1"/>
    </xf>
    <xf numFmtId="4" fontId="10" fillId="3" borderId="3" xfId="0" applyNumberFormat="1" applyFont="1" applyFill="1" applyBorder="1" applyAlignment="1">
      <alignment horizontal="center" vertical="center"/>
    </xf>
    <xf numFmtId="4" fontId="10" fillId="3" borderId="4" xfId="0" applyNumberFormat="1" applyFont="1" applyFill="1" applyBorder="1" applyAlignment="1">
      <alignment horizontal="center" vertical="center"/>
    </xf>
    <xf numFmtId="4" fontId="10" fillId="3" borderId="5" xfId="0" applyNumberFormat="1" applyFont="1" applyFill="1" applyBorder="1" applyAlignment="1">
      <alignment horizontal="center" vertical="center"/>
    </xf>
    <xf numFmtId="4" fontId="10" fillId="2" borderId="6" xfId="1" applyNumberFormat="1" applyFont="1" applyFill="1" applyBorder="1" applyAlignment="1">
      <alignment horizontal="center" vertical="center" wrapText="1"/>
    </xf>
    <xf numFmtId="4" fontId="10" fillId="3" borderId="2" xfId="0" applyNumberFormat="1" applyFont="1" applyFill="1" applyBorder="1" applyAlignment="1">
      <alignment horizontal="center"/>
    </xf>
    <xf numFmtId="4" fontId="10" fillId="3" borderId="7" xfId="0" applyNumberFormat="1" applyFont="1" applyFill="1" applyBorder="1" applyAlignment="1">
      <alignment horizontal="center"/>
    </xf>
    <xf numFmtId="0" fontId="11" fillId="0" borderId="8" xfId="0" applyFont="1" applyBorder="1" applyAlignment="1">
      <alignment horizontal="left"/>
    </xf>
    <xf numFmtId="4" fontId="3" fillId="0" borderId="8" xfId="0" applyNumberFormat="1" applyFont="1" applyBorder="1"/>
    <xf numFmtId="4" fontId="11" fillId="0" borderId="8" xfId="0" applyNumberFormat="1" applyFont="1" applyBorder="1"/>
    <xf numFmtId="0" fontId="11" fillId="0" borderId="0" xfId="0" applyFont="1" applyAlignment="1">
      <alignment horizontal="left" indent="1"/>
    </xf>
    <xf numFmtId="4" fontId="3" fillId="0" borderId="0" xfId="0" applyNumberFormat="1" applyFont="1"/>
    <xf numFmtId="4" fontId="11" fillId="0" borderId="0" xfId="0" applyNumberFormat="1" applyFont="1"/>
    <xf numFmtId="0" fontId="3" fillId="0" borderId="0" xfId="0" applyFont="1"/>
    <xf numFmtId="0" fontId="8" fillId="0" borderId="0" xfId="0" applyFont="1" applyAlignment="1">
      <alignment horizontal="left" indent="2"/>
    </xf>
    <xf numFmtId="4" fontId="0" fillId="0" borderId="0" xfId="0" applyNumberFormat="1"/>
    <xf numFmtId="0" fontId="0" fillId="0" borderId="9" xfId="0" applyBorder="1"/>
    <xf numFmtId="164" fontId="11" fillId="0" borderId="0" xfId="0" applyNumberFormat="1" applyFont="1"/>
    <xf numFmtId="164" fontId="3" fillId="0" borderId="0" xfId="0" applyNumberFormat="1" applyFont="1"/>
    <xf numFmtId="0" fontId="10" fillId="2" borderId="10" xfId="0" applyFont="1" applyFill="1" applyBorder="1" applyAlignment="1">
      <alignment vertical="center"/>
    </xf>
    <xf numFmtId="4" fontId="2" fillId="2" borderId="10" xfId="0" applyNumberFormat="1" applyFont="1" applyFill="1" applyBorder="1"/>
    <xf numFmtId="4" fontId="10" fillId="2" borderId="10" xfId="0" applyNumberFormat="1" applyFont="1" applyFill="1" applyBorder="1"/>
    <xf numFmtId="164" fontId="10" fillId="2" borderId="10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118381</xdr:colOff>
      <xdr:row>2</xdr:row>
      <xdr:rowOff>34759</xdr:rowOff>
    </xdr:from>
    <xdr:to>
      <xdr:col>1</xdr:col>
      <xdr:colOff>2571750</xdr:colOff>
      <xdr:row>6</xdr:row>
      <xdr:rowOff>212271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510E74BC-BFB1-43CA-8F3D-C75A139906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3241" y="400519"/>
          <a:ext cx="2453369" cy="1350992"/>
        </a:xfrm>
        <a:prstGeom prst="rect">
          <a:avLst/>
        </a:prstGeom>
      </xdr:spPr>
    </xdr:pic>
    <xdr:clientData/>
  </xdr:twoCellAnchor>
  <xdr:twoCellAnchor editAs="oneCell">
    <xdr:from>
      <xdr:col>15</xdr:col>
      <xdr:colOff>225616</xdr:colOff>
      <xdr:row>2</xdr:row>
      <xdr:rowOff>172811</xdr:rowOff>
    </xdr:from>
    <xdr:to>
      <xdr:col>16</xdr:col>
      <xdr:colOff>564711</xdr:colOff>
      <xdr:row>6</xdr:row>
      <xdr:rowOff>108857</xdr:rowOff>
    </xdr:to>
    <xdr:pic>
      <xdr:nvPicPr>
        <xdr:cNvPr id="3" name="4 Imagen">
          <a:extLst>
            <a:ext uri="{FF2B5EF4-FFF2-40B4-BE49-F238E27FC236}">
              <a16:creationId xmlns:a16="http://schemas.microsoft.com/office/drawing/2014/main" id="{013F7FA8-5240-4056-9B79-50E437AE14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98136" y="538571"/>
          <a:ext cx="1573535" cy="1109526"/>
        </a:xfrm>
        <a:prstGeom prst="rect">
          <a:avLst/>
        </a:prstGeom>
      </xdr:spPr>
    </xdr:pic>
    <xdr:clientData/>
  </xdr:twoCellAnchor>
  <xdr:twoCellAnchor>
    <xdr:from>
      <xdr:col>1</xdr:col>
      <xdr:colOff>1085850</xdr:colOff>
      <xdr:row>91</xdr:row>
      <xdr:rowOff>76199</xdr:rowOff>
    </xdr:from>
    <xdr:to>
      <xdr:col>1</xdr:col>
      <xdr:colOff>5175250</xdr:colOff>
      <xdr:row>101</xdr:row>
      <xdr:rowOff>142874</xdr:rowOff>
    </xdr:to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76BDCEB4-C3C8-4D18-81C3-F98A5DDBCA5A}"/>
            </a:ext>
          </a:extLst>
        </xdr:cNvPr>
        <xdr:cNvSpPr txBox="1"/>
      </xdr:nvSpPr>
      <xdr:spPr>
        <a:xfrm>
          <a:off x="1870710" y="20924519"/>
          <a:ext cx="4089400" cy="189547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Preparado por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Lic. Flavia Perez Gutierrez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Enc. Division de Presupuesto</a:t>
          </a:r>
          <a:endParaRPr lang="es-US" sz="1800" b="1"/>
        </a:p>
      </xdr:txBody>
    </xdr:sp>
    <xdr:clientData/>
  </xdr:twoCellAnchor>
  <xdr:twoCellAnchor>
    <xdr:from>
      <xdr:col>4</xdr:col>
      <xdr:colOff>190500</xdr:colOff>
      <xdr:row>99</xdr:row>
      <xdr:rowOff>127000</xdr:rowOff>
    </xdr:from>
    <xdr:to>
      <xdr:col>8</xdr:col>
      <xdr:colOff>481012</xdr:colOff>
      <xdr:row>108</xdr:row>
      <xdr:rowOff>50007</xdr:rowOff>
    </xdr:to>
    <xdr:sp macro="" textlink="">
      <xdr:nvSpPr>
        <xdr:cNvPr id="5" name="5 CuadroTexto">
          <a:extLst>
            <a:ext uri="{FF2B5EF4-FFF2-40B4-BE49-F238E27FC236}">
              <a16:creationId xmlns:a16="http://schemas.microsoft.com/office/drawing/2014/main" id="{D2911225-9238-4E0E-9E4D-572602DF093D}"/>
            </a:ext>
          </a:extLst>
        </xdr:cNvPr>
        <xdr:cNvSpPr txBox="1"/>
      </xdr:nvSpPr>
      <xdr:spPr>
        <a:xfrm>
          <a:off x="10546080" y="22438360"/>
          <a:ext cx="5258752" cy="1568927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1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Autorizado por</a:t>
          </a:r>
        </a:p>
        <a:p>
          <a:pPr algn="ctr"/>
          <a:r>
            <a:rPr lang="es-US" sz="1800" b="1" baseline="0"/>
            <a:t>Eladio Arnaud  Santana Ph.D.</a:t>
          </a:r>
        </a:p>
        <a:p>
          <a:pPr algn="ctr"/>
          <a:r>
            <a:rPr lang="es-US" sz="1800" b="1" baseline="0"/>
            <a:t>  Director Ejecutivo</a:t>
          </a:r>
          <a:endParaRPr lang="es-US" sz="1800" b="1"/>
        </a:p>
      </xdr:txBody>
    </xdr:sp>
    <xdr:clientData/>
  </xdr:twoCellAnchor>
  <xdr:twoCellAnchor>
    <xdr:from>
      <xdr:col>11</xdr:col>
      <xdr:colOff>726282</xdr:colOff>
      <xdr:row>91</xdr:row>
      <xdr:rowOff>138112</xdr:rowOff>
    </xdr:from>
    <xdr:to>
      <xdr:col>16</xdr:col>
      <xdr:colOff>97632</xdr:colOff>
      <xdr:row>100</xdr:row>
      <xdr:rowOff>95250</xdr:rowOff>
    </xdr:to>
    <xdr:sp macro="" textlink="">
      <xdr:nvSpPr>
        <xdr:cNvPr id="6" name="6 CuadroTexto">
          <a:extLst>
            <a:ext uri="{FF2B5EF4-FFF2-40B4-BE49-F238E27FC236}">
              <a16:creationId xmlns:a16="http://schemas.microsoft.com/office/drawing/2014/main" id="{2F754192-67D8-42ED-9099-ED7420797006}"/>
            </a:ext>
          </a:extLst>
        </xdr:cNvPr>
        <xdr:cNvSpPr txBox="1"/>
      </xdr:nvSpPr>
      <xdr:spPr>
        <a:xfrm>
          <a:off x="19776282" y="20986432"/>
          <a:ext cx="5528310" cy="1603058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Revisado por </a:t>
          </a:r>
        </a:p>
        <a:p>
          <a:pPr algn="ctr"/>
          <a:r>
            <a:rPr lang="es-US" sz="1800" b="1" baseline="0"/>
            <a:t>Lic. Maria Colombia Vargas</a:t>
          </a:r>
        </a:p>
        <a:p>
          <a:pPr algn="ctr"/>
          <a:r>
            <a:rPr lang="es-US" sz="1800" b="1" baseline="0"/>
            <a:t>  Directora Administrativa y Financiera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302FD-527D-4212-A762-D1C4FDF74F9F}">
  <dimension ref="B3:AM85"/>
  <sheetViews>
    <sheetView showGridLines="0" tabSelected="1" view="pageBreakPreview" topLeftCell="C1" zoomScale="70" zoomScaleNormal="70" zoomScaleSheetLayoutView="70" workbookViewId="0">
      <selection activeCell="K16" sqref="K16"/>
    </sheetView>
  </sheetViews>
  <sheetFormatPr baseColWidth="10" defaultColWidth="11.44140625" defaultRowHeight="14.4" x14ac:dyDescent="0.3"/>
  <cols>
    <col min="2" max="2" width="99.5546875" customWidth="1"/>
    <col min="3" max="4" width="20" style="27" customWidth="1"/>
    <col min="5" max="13" width="18.109375" style="27" customWidth="1"/>
    <col min="14" max="14" width="17.5546875" style="27" customWidth="1"/>
    <col min="15" max="16" width="18" style="27" customWidth="1"/>
    <col min="17" max="17" width="20.88671875" style="27" customWidth="1"/>
  </cols>
  <sheetData>
    <row r="3" spans="2:18" ht="28.5" customHeight="1" x14ac:dyDescent="0.3">
      <c r="B3" s="1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2:18" ht="21" customHeight="1" x14ac:dyDescent="0.3">
      <c r="B4" s="3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2:18" ht="18" x14ac:dyDescent="0.3">
      <c r="B5" s="5">
        <v>2026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2:18" ht="25.5" customHeight="1" x14ac:dyDescent="0.3">
      <c r="B6" s="7" t="s">
        <v>2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2:18" ht="23.25" customHeight="1" x14ac:dyDescent="0.3">
      <c r="B7" s="8" t="s">
        <v>3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spans="2:18" ht="18" x14ac:dyDescent="0.35">
      <c r="B8" s="9" t="s">
        <v>4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</row>
    <row r="9" spans="2:18" ht="25.5" customHeight="1" x14ac:dyDescent="0.3">
      <c r="B9" s="11" t="s">
        <v>5</v>
      </c>
      <c r="C9" s="12" t="s">
        <v>6</v>
      </c>
      <c r="D9" s="12" t="s">
        <v>7</v>
      </c>
      <c r="E9" s="13" t="s">
        <v>8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5"/>
    </row>
    <row r="10" spans="2:18" ht="18" x14ac:dyDescent="0.35">
      <c r="B10" s="11"/>
      <c r="C10" s="16"/>
      <c r="D10" s="16"/>
      <c r="E10" s="17" t="s">
        <v>9</v>
      </c>
      <c r="F10" s="17" t="s">
        <v>10</v>
      </c>
      <c r="G10" s="17" t="s">
        <v>11</v>
      </c>
      <c r="H10" s="17" t="s">
        <v>12</v>
      </c>
      <c r="I10" s="18" t="s">
        <v>13</v>
      </c>
      <c r="J10" s="17" t="s">
        <v>14</v>
      </c>
      <c r="K10" s="18" t="s">
        <v>15</v>
      </c>
      <c r="L10" s="17" t="s">
        <v>16</v>
      </c>
      <c r="M10" s="17" t="s">
        <v>17</v>
      </c>
      <c r="N10" s="17" t="s">
        <v>18</v>
      </c>
      <c r="O10" s="17" t="s">
        <v>19</v>
      </c>
      <c r="P10" s="18" t="s">
        <v>20</v>
      </c>
      <c r="Q10" s="17" t="s">
        <v>21</v>
      </c>
    </row>
    <row r="11" spans="2:18" ht="18" x14ac:dyDescent="0.35">
      <c r="B11" s="19" t="s">
        <v>22</v>
      </c>
      <c r="C11" s="20">
        <f>C12+C18+C28+C38+C47+C54+C64+C69+C72</f>
        <v>331967148</v>
      </c>
      <c r="D11" s="20">
        <f>D12+D18+D28+D38+D47+D54+D64+D69+D72</f>
        <v>363471075.94</v>
      </c>
      <c r="E11" s="21">
        <f t="shared" ref="E11:P11" si="0">E12+E18+E28+E38+E47+E54+E64+E69+E72</f>
        <v>19087828.609999999</v>
      </c>
      <c r="F11" s="21">
        <f t="shared" si="0"/>
        <v>20118294.380000003</v>
      </c>
      <c r="G11" s="21">
        <f t="shared" si="0"/>
        <v>33579675.789999999</v>
      </c>
      <c r="H11" s="21">
        <f t="shared" si="0"/>
        <v>0</v>
      </c>
      <c r="I11" s="21">
        <f t="shared" si="0"/>
        <v>0</v>
      </c>
      <c r="J11" s="21">
        <f t="shared" si="0"/>
        <v>0</v>
      </c>
      <c r="K11" s="21">
        <f t="shared" si="0"/>
        <v>0</v>
      </c>
      <c r="L11" s="21">
        <f t="shared" si="0"/>
        <v>0</v>
      </c>
      <c r="M11" s="21">
        <f t="shared" si="0"/>
        <v>0</v>
      </c>
      <c r="N11" s="21">
        <f t="shared" si="0"/>
        <v>0</v>
      </c>
      <c r="O11" s="21">
        <f t="shared" si="0"/>
        <v>0</v>
      </c>
      <c r="P11" s="21">
        <f t="shared" si="0"/>
        <v>0</v>
      </c>
      <c r="Q11" s="21">
        <f>C11-E11-F11-G11-H11-I11-J11-K11-L11-M11-N11-O11-P11</f>
        <v>259181349.22</v>
      </c>
    </row>
    <row r="12" spans="2:18" s="25" customFormat="1" ht="18" x14ac:dyDescent="0.35">
      <c r="B12" s="22" t="s">
        <v>23</v>
      </c>
      <c r="C12" s="23">
        <f>SUM(C13:C17)</f>
        <v>295827207</v>
      </c>
      <c r="D12" s="23">
        <f>SUM(D13:D17)</f>
        <v>297427207</v>
      </c>
      <c r="E12" s="24">
        <f t="shared" ref="E12:O12" si="1">SUM(E13:E17)</f>
        <v>18233971.690000001</v>
      </c>
      <c r="F12" s="24">
        <f t="shared" si="1"/>
        <v>18134693.190000001</v>
      </c>
      <c r="G12" s="24">
        <f t="shared" si="1"/>
        <v>32005484.41</v>
      </c>
      <c r="H12" s="24">
        <f t="shared" si="1"/>
        <v>0</v>
      </c>
      <c r="I12" s="24">
        <f t="shared" si="1"/>
        <v>0</v>
      </c>
      <c r="J12" s="24">
        <f t="shared" si="1"/>
        <v>0</v>
      </c>
      <c r="K12" s="10">
        <f t="shared" si="1"/>
        <v>0</v>
      </c>
      <c r="L12" s="24">
        <f t="shared" si="1"/>
        <v>0</v>
      </c>
      <c r="M12" s="24">
        <f t="shared" si="1"/>
        <v>0</v>
      </c>
      <c r="N12" s="24">
        <f t="shared" si="1"/>
        <v>0</v>
      </c>
      <c r="O12" s="24">
        <f t="shared" si="1"/>
        <v>0</v>
      </c>
      <c r="P12" s="24">
        <f>SUM(P13:P17)</f>
        <v>0</v>
      </c>
      <c r="Q12" s="24">
        <f>C12-E12-F12-G12-H12-I12-J12-K12-L12-M12-N12-O12-P12</f>
        <v>227453057.71000001</v>
      </c>
    </row>
    <row r="13" spans="2:18" ht="18" x14ac:dyDescent="0.35">
      <c r="B13" s="26" t="s">
        <v>24</v>
      </c>
      <c r="C13" s="27">
        <v>227433481</v>
      </c>
      <c r="D13" s="27">
        <v>229033481</v>
      </c>
      <c r="E13" s="27">
        <v>15644290.060000001</v>
      </c>
      <c r="F13" s="27">
        <v>15544290.060000001</v>
      </c>
      <c r="G13" s="27">
        <v>15764638.470000001</v>
      </c>
      <c r="H13" s="27">
        <v>0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0</v>
      </c>
      <c r="O13" s="27">
        <v>0</v>
      </c>
      <c r="P13" s="27">
        <v>0</v>
      </c>
      <c r="Q13" s="24">
        <f>C13-E13-F13-G13-H13-I13-J13-K13-L13-M13-N13-O13-P13</f>
        <v>180480262.41</v>
      </c>
    </row>
    <row r="14" spans="2:18" ht="18" x14ac:dyDescent="0.35">
      <c r="B14" s="26" t="s">
        <v>25</v>
      </c>
      <c r="C14" s="27">
        <v>36634790</v>
      </c>
      <c r="D14" s="27">
        <v>36634790</v>
      </c>
      <c r="E14" s="27">
        <v>194500</v>
      </c>
      <c r="F14" s="27">
        <v>208500</v>
      </c>
      <c r="G14" s="27">
        <v>13861243.810000001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4">
        <f t="shared" ref="Q14:Q77" si="2">C14-E14-F14-G14-H14-I14-J14-K14-L14-M14-N14-O14-P14</f>
        <v>22370546.189999998</v>
      </c>
    </row>
    <row r="15" spans="2:18" ht="18" x14ac:dyDescent="0.35">
      <c r="B15" s="26" t="s">
        <v>26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v>0</v>
      </c>
      <c r="O15" s="27">
        <v>0</v>
      </c>
      <c r="P15" s="27">
        <v>0</v>
      </c>
      <c r="Q15" s="24">
        <f t="shared" si="2"/>
        <v>0</v>
      </c>
      <c r="R15" s="28"/>
    </row>
    <row r="16" spans="2:18" ht="18" x14ac:dyDescent="0.35">
      <c r="B16" s="26" t="s">
        <v>27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4">
        <f t="shared" si="2"/>
        <v>0</v>
      </c>
    </row>
    <row r="17" spans="2:17" ht="18" x14ac:dyDescent="0.35">
      <c r="B17" s="26" t="s">
        <v>28</v>
      </c>
      <c r="C17" s="27">
        <v>31758936</v>
      </c>
      <c r="D17" s="27">
        <v>31758936</v>
      </c>
      <c r="E17" s="27">
        <v>2395181.63</v>
      </c>
      <c r="F17" s="27">
        <v>2381903.13</v>
      </c>
      <c r="G17" s="27">
        <v>2379602.13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P17" s="27">
        <v>0</v>
      </c>
      <c r="Q17" s="24">
        <f t="shared" si="2"/>
        <v>24602249.110000003</v>
      </c>
    </row>
    <row r="18" spans="2:17" s="25" customFormat="1" ht="18" x14ac:dyDescent="0.35">
      <c r="B18" s="22" t="s">
        <v>29</v>
      </c>
      <c r="C18" s="23">
        <f>SUM(C19:C27)</f>
        <v>24244426</v>
      </c>
      <c r="D18" s="23">
        <f>SUM(D19:D27)</f>
        <v>39738074.090000004</v>
      </c>
      <c r="E18" s="24">
        <f t="shared" ref="E18:O18" si="3">SUM(E19:E27)</f>
        <v>853856.91999999993</v>
      </c>
      <c r="F18" s="24">
        <f t="shared" si="3"/>
        <v>1971185.5500000003</v>
      </c>
      <c r="G18" s="24">
        <f t="shared" si="3"/>
        <v>1442562.38</v>
      </c>
      <c r="H18" s="24">
        <f t="shared" si="3"/>
        <v>0</v>
      </c>
      <c r="I18" s="24">
        <f t="shared" si="3"/>
        <v>0</v>
      </c>
      <c r="J18" s="24">
        <f t="shared" si="3"/>
        <v>0</v>
      </c>
      <c r="K18" s="24">
        <f t="shared" si="3"/>
        <v>0</v>
      </c>
      <c r="L18" s="29">
        <f t="shared" si="3"/>
        <v>0</v>
      </c>
      <c r="M18" s="29">
        <f t="shared" si="3"/>
        <v>0</v>
      </c>
      <c r="N18" s="29">
        <f t="shared" si="3"/>
        <v>0</v>
      </c>
      <c r="O18" s="29">
        <f t="shared" si="3"/>
        <v>0</v>
      </c>
      <c r="P18" s="24">
        <f>SUM(P19:P27)</f>
        <v>0</v>
      </c>
      <c r="Q18" s="24">
        <f t="shared" si="2"/>
        <v>19976821.149999999</v>
      </c>
    </row>
    <row r="19" spans="2:17" ht="18" x14ac:dyDescent="0.35">
      <c r="B19" s="26" t="s">
        <v>30</v>
      </c>
      <c r="C19" s="27">
        <v>9382281</v>
      </c>
      <c r="D19" s="27">
        <v>9693281</v>
      </c>
      <c r="E19" s="10">
        <v>582774.46</v>
      </c>
      <c r="F19" s="10">
        <v>790080.93</v>
      </c>
      <c r="G19" s="10">
        <v>561295.61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24">
        <f t="shared" si="2"/>
        <v>7448129.9999999991</v>
      </c>
    </row>
    <row r="20" spans="2:17" ht="18" x14ac:dyDescent="0.35">
      <c r="B20" s="26" t="s">
        <v>31</v>
      </c>
      <c r="C20" s="27">
        <v>184000</v>
      </c>
      <c r="D20" s="27">
        <v>904000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24">
        <f t="shared" si="2"/>
        <v>184000</v>
      </c>
    </row>
    <row r="21" spans="2:17" ht="18" x14ac:dyDescent="0.35">
      <c r="B21" s="26" t="s">
        <v>32</v>
      </c>
      <c r="C21" s="27">
        <v>940000</v>
      </c>
      <c r="D21" s="27">
        <v>1790000</v>
      </c>
      <c r="E21" s="10">
        <v>0</v>
      </c>
      <c r="F21" s="10">
        <v>32650</v>
      </c>
      <c r="G21" s="10">
        <v>27950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24">
        <f t="shared" si="2"/>
        <v>879400</v>
      </c>
    </row>
    <row r="22" spans="2:17" ht="18" x14ac:dyDescent="0.35">
      <c r="B22" s="26" t="s">
        <v>33</v>
      </c>
      <c r="C22" s="27">
        <v>150000</v>
      </c>
      <c r="D22" s="27">
        <v>150000</v>
      </c>
      <c r="E22" s="10">
        <v>0</v>
      </c>
      <c r="F22" s="10">
        <v>0</v>
      </c>
      <c r="G22" s="10">
        <v>150000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24">
        <f t="shared" si="2"/>
        <v>0</v>
      </c>
    </row>
    <row r="23" spans="2:17" ht="18" x14ac:dyDescent="0.35">
      <c r="B23" s="26" t="s">
        <v>34</v>
      </c>
      <c r="C23" s="27">
        <v>5233145</v>
      </c>
      <c r="D23" s="27">
        <v>5279145</v>
      </c>
      <c r="E23" s="10">
        <v>0</v>
      </c>
      <c r="F23" s="10">
        <v>852303.31</v>
      </c>
      <c r="G23" s="10">
        <v>426151.65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24">
        <f t="shared" si="2"/>
        <v>3954690.0399999996</v>
      </c>
    </row>
    <row r="24" spans="2:17" ht="18" x14ac:dyDescent="0.35">
      <c r="B24" s="26" t="s">
        <v>35</v>
      </c>
      <c r="C24" s="27">
        <v>6024000</v>
      </c>
      <c r="D24" s="27">
        <v>6024000</v>
      </c>
      <c r="E24" s="10">
        <v>271082.46000000002</v>
      </c>
      <c r="F24" s="10">
        <v>274911.31</v>
      </c>
      <c r="G24" s="10">
        <v>277165.12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24">
        <f t="shared" si="2"/>
        <v>5200841.1100000003</v>
      </c>
    </row>
    <row r="25" spans="2:17" ht="18" x14ac:dyDescent="0.35">
      <c r="B25" s="26" t="s">
        <v>36</v>
      </c>
      <c r="C25" s="27">
        <v>1689000</v>
      </c>
      <c r="D25" s="27">
        <v>3564000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24">
        <f t="shared" si="2"/>
        <v>1689000</v>
      </c>
    </row>
    <row r="26" spans="2:17" ht="18" x14ac:dyDescent="0.35">
      <c r="B26" s="26" t="s">
        <v>37</v>
      </c>
      <c r="C26" s="27">
        <v>242000</v>
      </c>
      <c r="D26" s="27">
        <v>8012000</v>
      </c>
      <c r="E26" s="10">
        <v>0</v>
      </c>
      <c r="F26" s="10">
        <v>21240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24">
        <f t="shared" si="2"/>
        <v>220760</v>
      </c>
    </row>
    <row r="27" spans="2:17" ht="18" x14ac:dyDescent="0.35">
      <c r="B27" s="26" t="s">
        <v>38</v>
      </c>
      <c r="C27" s="27">
        <v>400000</v>
      </c>
      <c r="D27" s="27">
        <v>4321648.09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24">
        <f t="shared" si="2"/>
        <v>400000</v>
      </c>
    </row>
    <row r="28" spans="2:17" s="25" customFormat="1" ht="18" x14ac:dyDescent="0.35">
      <c r="B28" s="22" t="s">
        <v>39</v>
      </c>
      <c r="C28" s="23">
        <f>SUM(C29:C37)</f>
        <v>11857515</v>
      </c>
      <c r="D28" s="23">
        <f>SUM(D29:D37)</f>
        <v>19008534.259999998</v>
      </c>
      <c r="E28" s="24">
        <f t="shared" ref="E28:O28" si="4">SUM(E29:E37)</f>
        <v>0</v>
      </c>
      <c r="F28" s="24">
        <f t="shared" si="4"/>
        <v>12415.64</v>
      </c>
      <c r="G28" s="24">
        <f t="shared" si="4"/>
        <v>131629</v>
      </c>
      <c r="H28" s="24">
        <f t="shared" si="4"/>
        <v>0</v>
      </c>
      <c r="I28" s="24">
        <f t="shared" si="4"/>
        <v>0</v>
      </c>
      <c r="J28" s="24">
        <f t="shared" si="4"/>
        <v>0</v>
      </c>
      <c r="K28" s="24">
        <f t="shared" si="4"/>
        <v>0</v>
      </c>
      <c r="L28" s="29">
        <f t="shared" si="4"/>
        <v>0</v>
      </c>
      <c r="M28" s="29">
        <f t="shared" si="4"/>
        <v>0</v>
      </c>
      <c r="N28" s="29">
        <f t="shared" si="4"/>
        <v>0</v>
      </c>
      <c r="O28" s="29">
        <f t="shared" si="4"/>
        <v>0</v>
      </c>
      <c r="P28" s="24">
        <f>SUM(P29:P37)</f>
        <v>0</v>
      </c>
      <c r="Q28" s="24">
        <f t="shared" si="2"/>
        <v>11713470.359999999</v>
      </c>
    </row>
    <row r="29" spans="2:17" ht="18" x14ac:dyDescent="0.35">
      <c r="B29" s="26" t="s">
        <v>40</v>
      </c>
      <c r="C29" s="27">
        <v>3795000</v>
      </c>
      <c r="D29" s="27">
        <v>4155650</v>
      </c>
      <c r="E29" s="10">
        <v>0</v>
      </c>
      <c r="F29" s="10">
        <v>12415.64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24">
        <f t="shared" si="2"/>
        <v>3782584.36</v>
      </c>
    </row>
    <row r="30" spans="2:17" ht="18" x14ac:dyDescent="0.35">
      <c r="B30" s="26" t="s">
        <v>41</v>
      </c>
      <c r="C30" s="27">
        <v>40000</v>
      </c>
      <c r="D30" s="27">
        <v>2479000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24">
        <f t="shared" si="2"/>
        <v>40000</v>
      </c>
    </row>
    <row r="31" spans="2:17" ht="18" x14ac:dyDescent="0.35">
      <c r="B31" s="26" t="s">
        <v>42</v>
      </c>
      <c r="C31" s="27">
        <v>260000</v>
      </c>
      <c r="D31" s="27">
        <v>394150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24">
        <f t="shared" si="2"/>
        <v>260000</v>
      </c>
    </row>
    <row r="32" spans="2:17" ht="18" x14ac:dyDescent="0.35">
      <c r="B32" s="26" t="s">
        <v>43</v>
      </c>
      <c r="C32" s="27">
        <v>1000</v>
      </c>
      <c r="D32" s="27">
        <v>1000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24">
        <f t="shared" si="2"/>
        <v>1000</v>
      </c>
    </row>
    <row r="33" spans="2:39" ht="18" x14ac:dyDescent="0.35">
      <c r="B33" s="26" t="s">
        <v>44</v>
      </c>
      <c r="C33" s="27">
        <v>2000</v>
      </c>
      <c r="D33" s="27">
        <v>602000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24">
        <f t="shared" si="2"/>
        <v>2000</v>
      </c>
    </row>
    <row r="34" spans="2:39" ht="18" x14ac:dyDescent="0.35">
      <c r="B34" s="26" t="s">
        <v>45</v>
      </c>
      <c r="C34" s="27">
        <v>18000</v>
      </c>
      <c r="D34" s="27">
        <v>202250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24">
        <f t="shared" si="2"/>
        <v>18000</v>
      </c>
    </row>
    <row r="35" spans="2:39" ht="18" x14ac:dyDescent="0.35">
      <c r="B35" s="26" t="s">
        <v>46</v>
      </c>
      <c r="C35" s="27">
        <v>6250000</v>
      </c>
      <c r="D35" s="27">
        <v>7193000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24">
        <f t="shared" si="2"/>
        <v>6250000</v>
      </c>
    </row>
    <row r="36" spans="2:39" ht="18" x14ac:dyDescent="0.35">
      <c r="B36" s="26" t="s">
        <v>47</v>
      </c>
      <c r="C36" s="27">
        <v>0</v>
      </c>
      <c r="D36" s="27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24">
        <f t="shared" si="2"/>
        <v>0</v>
      </c>
    </row>
    <row r="37" spans="2:39" ht="18" x14ac:dyDescent="0.35">
      <c r="B37" s="26" t="s">
        <v>48</v>
      </c>
      <c r="C37" s="27">
        <v>1491515</v>
      </c>
      <c r="D37" s="27">
        <v>3981484.26</v>
      </c>
      <c r="E37" s="10">
        <v>0</v>
      </c>
      <c r="F37" s="10">
        <v>0</v>
      </c>
      <c r="G37" s="10">
        <v>131629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24">
        <f t="shared" si="2"/>
        <v>1359886</v>
      </c>
    </row>
    <row r="38" spans="2:39" s="25" customFormat="1" ht="18" x14ac:dyDescent="0.35">
      <c r="B38" s="22" t="s">
        <v>49</v>
      </c>
      <c r="C38" s="23">
        <f>SUM(C39:C46)</f>
        <v>0</v>
      </c>
      <c r="D38" s="23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9">
        <v>0</v>
      </c>
      <c r="M38" s="29">
        <v>0</v>
      </c>
      <c r="N38" s="29">
        <v>0</v>
      </c>
      <c r="O38" s="29">
        <v>0</v>
      </c>
      <c r="P38" s="24">
        <v>0</v>
      </c>
      <c r="Q38" s="24">
        <f t="shared" si="2"/>
        <v>0</v>
      </c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</row>
    <row r="39" spans="2:39" ht="18" x14ac:dyDescent="0.35">
      <c r="B39" s="26" t="s">
        <v>50</v>
      </c>
      <c r="C39" s="27">
        <v>0</v>
      </c>
      <c r="D39" s="27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24">
        <f t="shared" si="2"/>
        <v>0</v>
      </c>
    </row>
    <row r="40" spans="2:39" ht="18" x14ac:dyDescent="0.35">
      <c r="B40" s="26" t="s">
        <v>51</v>
      </c>
      <c r="C40" s="27">
        <v>0</v>
      </c>
      <c r="D40" s="27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24">
        <f t="shared" si="2"/>
        <v>0</v>
      </c>
    </row>
    <row r="41" spans="2:39" ht="18" x14ac:dyDescent="0.35">
      <c r="B41" s="26" t="s">
        <v>52</v>
      </c>
      <c r="C41" s="27">
        <v>0</v>
      </c>
      <c r="D41" s="27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24">
        <f t="shared" si="2"/>
        <v>0</v>
      </c>
    </row>
    <row r="42" spans="2:39" ht="18" x14ac:dyDescent="0.35">
      <c r="B42" s="26" t="s">
        <v>53</v>
      </c>
      <c r="C42" s="27">
        <v>0</v>
      </c>
      <c r="D42" s="27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24">
        <f t="shared" si="2"/>
        <v>0</v>
      </c>
    </row>
    <row r="43" spans="2:39" ht="18" x14ac:dyDescent="0.35">
      <c r="B43" s="26" t="s">
        <v>54</v>
      </c>
      <c r="C43" s="27">
        <v>0</v>
      </c>
      <c r="D43" s="27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24">
        <f t="shared" si="2"/>
        <v>0</v>
      </c>
    </row>
    <row r="44" spans="2:39" ht="18" x14ac:dyDescent="0.35">
      <c r="B44" s="26" t="s">
        <v>55</v>
      </c>
      <c r="C44" s="27">
        <v>0</v>
      </c>
      <c r="D44" s="27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24">
        <f t="shared" si="2"/>
        <v>0</v>
      </c>
    </row>
    <row r="45" spans="2:39" ht="18" x14ac:dyDescent="0.35">
      <c r="B45" s="26" t="s">
        <v>56</v>
      </c>
      <c r="C45" s="27">
        <v>0</v>
      </c>
      <c r="D45" s="27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24">
        <f t="shared" si="2"/>
        <v>0</v>
      </c>
    </row>
    <row r="46" spans="2:39" ht="18" x14ac:dyDescent="0.35">
      <c r="B46" s="26" t="s">
        <v>57</v>
      </c>
      <c r="C46" s="27">
        <v>0</v>
      </c>
      <c r="D46" s="27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24">
        <f t="shared" si="2"/>
        <v>0</v>
      </c>
    </row>
    <row r="47" spans="2:39" s="25" customFormat="1" ht="18" x14ac:dyDescent="0.35">
      <c r="B47" s="22" t="s">
        <v>58</v>
      </c>
      <c r="C47" s="23">
        <f>SUM(C48:C53)</f>
        <v>0</v>
      </c>
      <c r="D47" s="23">
        <f>SUM(D48:D53)</f>
        <v>0</v>
      </c>
      <c r="E47" s="24">
        <f t="shared" ref="E47:P47" si="5">SUM(E48:E53)</f>
        <v>0</v>
      </c>
      <c r="F47" s="24">
        <f t="shared" si="5"/>
        <v>0</v>
      </c>
      <c r="G47" s="24">
        <f t="shared" si="5"/>
        <v>0</v>
      </c>
      <c r="H47" s="24">
        <f t="shared" si="5"/>
        <v>0</v>
      </c>
      <c r="I47" s="24">
        <f t="shared" si="5"/>
        <v>0</v>
      </c>
      <c r="J47" s="24">
        <f t="shared" si="5"/>
        <v>0</v>
      </c>
      <c r="K47" s="24">
        <f t="shared" si="5"/>
        <v>0</v>
      </c>
      <c r="L47" s="29">
        <f t="shared" si="5"/>
        <v>0</v>
      </c>
      <c r="M47" s="29">
        <f t="shared" si="5"/>
        <v>0</v>
      </c>
      <c r="N47" s="29">
        <f t="shared" si="5"/>
        <v>0</v>
      </c>
      <c r="O47" s="29">
        <f t="shared" si="5"/>
        <v>0</v>
      </c>
      <c r="P47" s="24">
        <f t="shared" si="5"/>
        <v>0</v>
      </c>
      <c r="Q47" s="24">
        <f t="shared" si="2"/>
        <v>0</v>
      </c>
    </row>
    <row r="48" spans="2:39" ht="18" x14ac:dyDescent="0.35">
      <c r="B48" s="26" t="s">
        <v>59</v>
      </c>
      <c r="C48" s="27">
        <v>0</v>
      </c>
      <c r="D48" s="27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24">
        <f t="shared" si="2"/>
        <v>0</v>
      </c>
    </row>
    <row r="49" spans="2:17" ht="18" x14ac:dyDescent="0.35">
      <c r="B49" s="26" t="s">
        <v>60</v>
      </c>
      <c r="C49" s="27">
        <v>0</v>
      </c>
      <c r="D49" s="27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24">
        <f t="shared" si="2"/>
        <v>0</v>
      </c>
    </row>
    <row r="50" spans="2:17" ht="18" x14ac:dyDescent="0.35">
      <c r="B50" s="26" t="s">
        <v>61</v>
      </c>
      <c r="C50" s="27">
        <v>0</v>
      </c>
      <c r="D50" s="27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24">
        <f t="shared" si="2"/>
        <v>0</v>
      </c>
    </row>
    <row r="51" spans="2:17" ht="18" x14ac:dyDescent="0.35">
      <c r="B51" s="26" t="s">
        <v>62</v>
      </c>
      <c r="C51" s="27">
        <v>0</v>
      </c>
      <c r="D51" s="27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24">
        <f t="shared" si="2"/>
        <v>0</v>
      </c>
    </row>
    <row r="52" spans="2:17" ht="18" x14ac:dyDescent="0.35">
      <c r="B52" s="26" t="s">
        <v>63</v>
      </c>
      <c r="C52" s="27">
        <v>0</v>
      </c>
      <c r="D52" s="27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24">
        <f t="shared" si="2"/>
        <v>0</v>
      </c>
    </row>
    <row r="53" spans="2:17" ht="18" x14ac:dyDescent="0.35">
      <c r="B53" s="26" t="s">
        <v>64</v>
      </c>
      <c r="C53" s="27">
        <v>0</v>
      </c>
      <c r="D53" s="27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24">
        <f t="shared" si="2"/>
        <v>0</v>
      </c>
    </row>
    <row r="54" spans="2:17" s="25" customFormat="1" ht="18" x14ac:dyDescent="0.35">
      <c r="B54" s="22" t="s">
        <v>65</v>
      </c>
      <c r="C54" s="23">
        <f>SUM(C55:C63)</f>
        <v>38000</v>
      </c>
      <c r="D54" s="23">
        <f>SUM(D55:D63)</f>
        <v>7297260.5899999999</v>
      </c>
      <c r="E54" s="24">
        <f t="shared" ref="E54:P54" si="6">SUM(E55:E63)</f>
        <v>0</v>
      </c>
      <c r="F54" s="24">
        <f t="shared" si="6"/>
        <v>0</v>
      </c>
      <c r="G54" s="24">
        <f t="shared" si="6"/>
        <v>0</v>
      </c>
      <c r="H54" s="24">
        <f t="shared" si="6"/>
        <v>0</v>
      </c>
      <c r="I54" s="24">
        <f t="shared" si="6"/>
        <v>0</v>
      </c>
      <c r="J54" s="24">
        <f t="shared" si="6"/>
        <v>0</v>
      </c>
      <c r="K54" s="24">
        <f t="shared" si="6"/>
        <v>0</v>
      </c>
      <c r="L54" s="24">
        <f t="shared" si="6"/>
        <v>0</v>
      </c>
      <c r="M54" s="29">
        <f t="shared" si="6"/>
        <v>0</v>
      </c>
      <c r="N54" s="29">
        <f t="shared" si="6"/>
        <v>0</v>
      </c>
      <c r="O54" s="29">
        <f t="shared" si="6"/>
        <v>0</v>
      </c>
      <c r="P54" s="24">
        <f t="shared" si="6"/>
        <v>0</v>
      </c>
      <c r="Q54" s="24">
        <f t="shared" si="2"/>
        <v>38000</v>
      </c>
    </row>
    <row r="55" spans="2:17" ht="18" x14ac:dyDescent="0.35">
      <c r="B55" s="26" t="s">
        <v>66</v>
      </c>
      <c r="C55" s="27">
        <v>38000</v>
      </c>
      <c r="D55" s="27">
        <v>4540515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24">
        <f t="shared" si="2"/>
        <v>38000</v>
      </c>
    </row>
    <row r="56" spans="2:17" ht="18" x14ac:dyDescent="0.35">
      <c r="B56" s="26" t="s">
        <v>67</v>
      </c>
      <c r="C56" s="27">
        <v>0</v>
      </c>
      <c r="D56" s="27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24">
        <f t="shared" si="2"/>
        <v>0</v>
      </c>
    </row>
    <row r="57" spans="2:17" ht="18" x14ac:dyDescent="0.35">
      <c r="B57" s="26" t="s">
        <v>68</v>
      </c>
      <c r="C57" s="27">
        <v>0</v>
      </c>
      <c r="D57" s="27">
        <v>397250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24">
        <f t="shared" si="2"/>
        <v>0</v>
      </c>
    </row>
    <row r="58" spans="2:17" ht="18" x14ac:dyDescent="0.35">
      <c r="B58" s="26" t="s">
        <v>69</v>
      </c>
      <c r="C58" s="27">
        <v>0</v>
      </c>
      <c r="D58" s="27">
        <v>315000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24">
        <f t="shared" si="2"/>
        <v>0</v>
      </c>
    </row>
    <row r="59" spans="2:17" ht="18" x14ac:dyDescent="0.35">
      <c r="B59" s="26" t="s">
        <v>70</v>
      </c>
      <c r="C59" s="27">
        <v>0</v>
      </c>
      <c r="D59" s="27">
        <v>1744495.59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24">
        <f t="shared" si="2"/>
        <v>0</v>
      </c>
    </row>
    <row r="60" spans="2:17" ht="18" x14ac:dyDescent="0.35">
      <c r="B60" s="26" t="s">
        <v>71</v>
      </c>
      <c r="C60" s="27">
        <v>0</v>
      </c>
      <c r="D60" s="27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24">
        <f t="shared" si="2"/>
        <v>0</v>
      </c>
    </row>
    <row r="61" spans="2:17" ht="18" x14ac:dyDescent="0.35">
      <c r="B61" s="26" t="s">
        <v>72</v>
      </c>
      <c r="C61" s="27">
        <v>0</v>
      </c>
      <c r="D61" s="27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24">
        <f t="shared" si="2"/>
        <v>0</v>
      </c>
    </row>
    <row r="62" spans="2:17" ht="18" x14ac:dyDescent="0.35">
      <c r="B62" s="26" t="s">
        <v>73</v>
      </c>
      <c r="C62" s="27">
        <v>0</v>
      </c>
      <c r="D62" s="27">
        <v>150000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24">
        <f t="shared" si="2"/>
        <v>0</v>
      </c>
    </row>
    <row r="63" spans="2:17" ht="18" x14ac:dyDescent="0.35">
      <c r="B63" s="26" t="s">
        <v>74</v>
      </c>
      <c r="C63" s="27">
        <v>0</v>
      </c>
      <c r="D63" s="27">
        <v>150000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24">
        <f t="shared" si="2"/>
        <v>0</v>
      </c>
    </row>
    <row r="64" spans="2:17" s="25" customFormat="1" ht="18" x14ac:dyDescent="0.35">
      <c r="B64" s="22" t="s">
        <v>75</v>
      </c>
      <c r="C64" s="23">
        <f>SUM(C65:C68)</f>
        <v>0</v>
      </c>
      <c r="D64" s="23">
        <f>SUM(D65:D68)</f>
        <v>0</v>
      </c>
      <c r="E64" s="24">
        <f t="shared" ref="E64:P64" si="7">SUM(E65:E68)</f>
        <v>0</v>
      </c>
      <c r="F64" s="24">
        <f t="shared" si="7"/>
        <v>0</v>
      </c>
      <c r="G64" s="24">
        <f t="shared" si="7"/>
        <v>0</v>
      </c>
      <c r="H64" s="24">
        <f t="shared" si="7"/>
        <v>0</v>
      </c>
      <c r="I64" s="24">
        <f t="shared" si="7"/>
        <v>0</v>
      </c>
      <c r="J64" s="24">
        <f t="shared" si="7"/>
        <v>0</v>
      </c>
      <c r="K64" s="24">
        <f t="shared" si="7"/>
        <v>0</v>
      </c>
      <c r="L64" s="24">
        <f t="shared" si="7"/>
        <v>0</v>
      </c>
      <c r="M64" s="24">
        <f t="shared" si="7"/>
        <v>0</v>
      </c>
      <c r="N64" s="24">
        <f t="shared" si="7"/>
        <v>0</v>
      </c>
      <c r="O64" s="24">
        <f t="shared" si="7"/>
        <v>0</v>
      </c>
      <c r="P64" s="24">
        <f t="shared" si="7"/>
        <v>0</v>
      </c>
      <c r="Q64" s="24">
        <f t="shared" si="2"/>
        <v>0</v>
      </c>
    </row>
    <row r="65" spans="2:17" ht="18" x14ac:dyDescent="0.35">
      <c r="B65" s="26" t="s">
        <v>76</v>
      </c>
      <c r="C65" s="27">
        <v>0</v>
      </c>
      <c r="D65" s="27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24">
        <f t="shared" si="2"/>
        <v>0</v>
      </c>
    </row>
    <row r="66" spans="2:17" ht="18" x14ac:dyDescent="0.35">
      <c r="B66" s="26" t="s">
        <v>77</v>
      </c>
      <c r="C66" s="27">
        <v>0</v>
      </c>
      <c r="D66" s="27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24">
        <f t="shared" si="2"/>
        <v>0</v>
      </c>
    </row>
    <row r="67" spans="2:17" ht="18" x14ac:dyDescent="0.35">
      <c r="B67" s="26" t="s">
        <v>78</v>
      </c>
      <c r="C67" s="27">
        <v>0</v>
      </c>
      <c r="D67" s="27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24">
        <f t="shared" si="2"/>
        <v>0</v>
      </c>
    </row>
    <row r="68" spans="2:17" ht="18" x14ac:dyDescent="0.35">
      <c r="B68" s="26" t="s">
        <v>79</v>
      </c>
      <c r="C68" s="27">
        <v>0</v>
      </c>
      <c r="D68" s="27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24">
        <f t="shared" si="2"/>
        <v>0</v>
      </c>
    </row>
    <row r="69" spans="2:17" s="25" customFormat="1" ht="18" x14ac:dyDescent="0.35">
      <c r="B69" s="22" t="s">
        <v>80</v>
      </c>
      <c r="C69" s="23">
        <f>SUM(C70:C71)</f>
        <v>0</v>
      </c>
      <c r="D69" s="23">
        <f>SUM(D70:D71)</f>
        <v>0</v>
      </c>
      <c r="E69" s="24">
        <f t="shared" ref="E69:P69" si="8">SUM(E70:E71)</f>
        <v>0</v>
      </c>
      <c r="F69" s="24">
        <f t="shared" si="8"/>
        <v>0</v>
      </c>
      <c r="G69" s="24">
        <f t="shared" si="8"/>
        <v>0</v>
      </c>
      <c r="H69" s="24">
        <f t="shared" si="8"/>
        <v>0</v>
      </c>
      <c r="I69" s="24">
        <f t="shared" si="8"/>
        <v>0</v>
      </c>
      <c r="J69" s="24">
        <f t="shared" si="8"/>
        <v>0</v>
      </c>
      <c r="K69" s="24">
        <f t="shared" si="8"/>
        <v>0</v>
      </c>
      <c r="L69" s="24">
        <f t="shared" si="8"/>
        <v>0</v>
      </c>
      <c r="M69" s="24">
        <f t="shared" si="8"/>
        <v>0</v>
      </c>
      <c r="N69" s="24">
        <f t="shared" si="8"/>
        <v>0</v>
      </c>
      <c r="O69" s="24">
        <f t="shared" si="8"/>
        <v>0</v>
      </c>
      <c r="P69" s="24">
        <f t="shared" si="8"/>
        <v>0</v>
      </c>
      <c r="Q69" s="24">
        <f t="shared" si="2"/>
        <v>0</v>
      </c>
    </row>
    <row r="70" spans="2:17" ht="18" x14ac:dyDescent="0.35">
      <c r="B70" s="26" t="s">
        <v>81</v>
      </c>
      <c r="C70" s="27">
        <v>0</v>
      </c>
      <c r="D70" s="27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24">
        <f t="shared" si="2"/>
        <v>0</v>
      </c>
    </row>
    <row r="71" spans="2:17" ht="18" x14ac:dyDescent="0.35">
      <c r="B71" s="26" t="s">
        <v>82</v>
      </c>
      <c r="C71" s="27">
        <v>0</v>
      </c>
      <c r="D71" s="27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24">
        <f t="shared" si="2"/>
        <v>0</v>
      </c>
    </row>
    <row r="72" spans="2:17" s="25" customFormat="1" ht="18" x14ac:dyDescent="0.35">
      <c r="B72" s="22" t="s">
        <v>83</v>
      </c>
      <c r="C72" s="23">
        <f>SUM(C73:C75)</f>
        <v>0</v>
      </c>
      <c r="D72" s="23">
        <f>SUM(D73:D75)</f>
        <v>0</v>
      </c>
      <c r="E72" s="24">
        <f t="shared" ref="E72:P72" si="9">SUM(E73:E75)</f>
        <v>0</v>
      </c>
      <c r="F72" s="24">
        <f t="shared" si="9"/>
        <v>0</v>
      </c>
      <c r="G72" s="24">
        <f t="shared" si="9"/>
        <v>0</v>
      </c>
      <c r="H72" s="24">
        <f t="shared" si="9"/>
        <v>0</v>
      </c>
      <c r="I72" s="24">
        <f t="shared" si="9"/>
        <v>0</v>
      </c>
      <c r="J72" s="24">
        <f t="shared" si="9"/>
        <v>0</v>
      </c>
      <c r="K72" s="24">
        <f t="shared" si="9"/>
        <v>0</v>
      </c>
      <c r="L72" s="24">
        <f t="shared" si="9"/>
        <v>0</v>
      </c>
      <c r="M72" s="24">
        <f t="shared" si="9"/>
        <v>0</v>
      </c>
      <c r="N72" s="24">
        <f t="shared" si="9"/>
        <v>0</v>
      </c>
      <c r="O72" s="24">
        <f t="shared" si="9"/>
        <v>0</v>
      </c>
      <c r="P72" s="24">
        <f t="shared" si="9"/>
        <v>0</v>
      </c>
      <c r="Q72" s="24">
        <f t="shared" si="2"/>
        <v>0</v>
      </c>
    </row>
    <row r="73" spans="2:17" ht="18" x14ac:dyDescent="0.35">
      <c r="B73" s="26" t="s">
        <v>84</v>
      </c>
      <c r="C73" s="27">
        <v>0</v>
      </c>
      <c r="D73" s="27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24">
        <f t="shared" si="2"/>
        <v>0</v>
      </c>
    </row>
    <row r="74" spans="2:17" ht="18" x14ac:dyDescent="0.35">
      <c r="B74" s="26" t="s">
        <v>85</v>
      </c>
      <c r="C74" s="27">
        <v>0</v>
      </c>
      <c r="D74" s="27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24">
        <f t="shared" si="2"/>
        <v>0</v>
      </c>
    </row>
    <row r="75" spans="2:17" ht="18" x14ac:dyDescent="0.35">
      <c r="B75" s="26" t="s">
        <v>86</v>
      </c>
      <c r="C75" s="27">
        <v>0</v>
      </c>
      <c r="D75" s="27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24">
        <f t="shared" si="2"/>
        <v>0</v>
      </c>
    </row>
    <row r="76" spans="2:17" s="25" customFormat="1" ht="18" x14ac:dyDescent="0.35">
      <c r="B76" s="19" t="s">
        <v>87</v>
      </c>
      <c r="C76" s="20">
        <f>C77+C80+C83</f>
        <v>0</v>
      </c>
      <c r="D76" s="20">
        <f>D77+D80+D83</f>
        <v>0</v>
      </c>
      <c r="E76" s="21">
        <f t="shared" ref="E76:P76" si="10">E77+E80+E83</f>
        <v>0</v>
      </c>
      <c r="F76" s="21">
        <f t="shared" si="10"/>
        <v>0</v>
      </c>
      <c r="G76" s="21">
        <f t="shared" si="10"/>
        <v>0</v>
      </c>
      <c r="H76" s="21">
        <f t="shared" si="10"/>
        <v>0</v>
      </c>
      <c r="I76" s="21">
        <f t="shared" si="10"/>
        <v>0</v>
      </c>
      <c r="J76" s="21">
        <f t="shared" si="10"/>
        <v>0</v>
      </c>
      <c r="K76" s="21">
        <f t="shared" si="10"/>
        <v>0</v>
      </c>
      <c r="L76" s="21">
        <f t="shared" si="10"/>
        <v>0</v>
      </c>
      <c r="M76" s="21">
        <f t="shared" si="10"/>
        <v>0</v>
      </c>
      <c r="N76" s="21">
        <f t="shared" si="10"/>
        <v>0</v>
      </c>
      <c r="O76" s="21">
        <f t="shared" si="10"/>
        <v>0</v>
      </c>
      <c r="P76" s="21">
        <f t="shared" si="10"/>
        <v>0</v>
      </c>
      <c r="Q76" s="24">
        <f t="shared" si="2"/>
        <v>0</v>
      </c>
    </row>
    <row r="77" spans="2:17" s="25" customFormat="1" ht="18" x14ac:dyDescent="0.35">
      <c r="B77" s="22" t="s">
        <v>88</v>
      </c>
      <c r="C77" s="23">
        <f>SUM(C78:C79)</f>
        <v>0</v>
      </c>
      <c r="D77" s="23">
        <f>SUM(D78:D79)</f>
        <v>0</v>
      </c>
      <c r="E77" s="24">
        <f t="shared" ref="E77:P77" si="11">SUM(E78:E79)</f>
        <v>0</v>
      </c>
      <c r="F77" s="24">
        <f t="shared" si="11"/>
        <v>0</v>
      </c>
      <c r="G77" s="24">
        <f t="shared" si="11"/>
        <v>0</v>
      </c>
      <c r="H77" s="24">
        <f t="shared" si="11"/>
        <v>0</v>
      </c>
      <c r="I77" s="24">
        <f t="shared" si="11"/>
        <v>0</v>
      </c>
      <c r="J77" s="24">
        <f t="shared" si="11"/>
        <v>0</v>
      </c>
      <c r="K77" s="24">
        <f t="shared" si="11"/>
        <v>0</v>
      </c>
      <c r="L77" s="24">
        <f t="shared" si="11"/>
        <v>0</v>
      </c>
      <c r="M77" s="24">
        <f t="shared" si="11"/>
        <v>0</v>
      </c>
      <c r="N77" s="24">
        <f t="shared" si="11"/>
        <v>0</v>
      </c>
      <c r="O77" s="24">
        <f t="shared" si="11"/>
        <v>0</v>
      </c>
      <c r="P77" s="24">
        <f t="shared" si="11"/>
        <v>0</v>
      </c>
      <c r="Q77" s="24">
        <f t="shared" si="2"/>
        <v>0</v>
      </c>
    </row>
    <row r="78" spans="2:17" ht="18" x14ac:dyDescent="0.35">
      <c r="B78" s="26" t="s">
        <v>89</v>
      </c>
      <c r="C78" s="27">
        <v>0</v>
      </c>
      <c r="D78" s="27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24">
        <f t="shared" ref="Q78:Q84" si="12">C78-E78-F78-G78-H78-I78-J78-K78-L78-M78-N78-O78-P78</f>
        <v>0</v>
      </c>
    </row>
    <row r="79" spans="2:17" ht="18" x14ac:dyDescent="0.35">
      <c r="B79" s="26" t="s">
        <v>90</v>
      </c>
      <c r="C79" s="27">
        <v>0</v>
      </c>
      <c r="D79" s="27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24">
        <f t="shared" si="12"/>
        <v>0</v>
      </c>
    </row>
    <row r="80" spans="2:17" s="25" customFormat="1" ht="18" x14ac:dyDescent="0.35">
      <c r="B80" s="22" t="s">
        <v>91</v>
      </c>
      <c r="C80" s="23">
        <f>SUM(C81:C82)</f>
        <v>0</v>
      </c>
      <c r="D80" s="23">
        <f>SUM(D81:D82)</f>
        <v>0</v>
      </c>
      <c r="E80" s="24">
        <f t="shared" ref="E80:P80" si="13">SUM(E81:E82)</f>
        <v>0</v>
      </c>
      <c r="F80" s="24">
        <f t="shared" si="13"/>
        <v>0</v>
      </c>
      <c r="G80" s="24">
        <f t="shared" si="13"/>
        <v>0</v>
      </c>
      <c r="H80" s="24">
        <f t="shared" si="13"/>
        <v>0</v>
      </c>
      <c r="I80" s="24">
        <f t="shared" si="13"/>
        <v>0</v>
      </c>
      <c r="J80" s="24">
        <f t="shared" si="13"/>
        <v>0</v>
      </c>
      <c r="K80" s="24">
        <f t="shared" si="13"/>
        <v>0</v>
      </c>
      <c r="L80" s="24">
        <f t="shared" si="13"/>
        <v>0</v>
      </c>
      <c r="M80" s="24">
        <f t="shared" si="13"/>
        <v>0</v>
      </c>
      <c r="N80" s="24">
        <f t="shared" si="13"/>
        <v>0</v>
      </c>
      <c r="O80" s="24">
        <f t="shared" si="13"/>
        <v>0</v>
      </c>
      <c r="P80" s="24">
        <f t="shared" si="13"/>
        <v>0</v>
      </c>
      <c r="Q80" s="24">
        <f t="shared" si="12"/>
        <v>0</v>
      </c>
    </row>
    <row r="81" spans="2:17" ht="18" x14ac:dyDescent="0.35">
      <c r="B81" s="26" t="s">
        <v>92</v>
      </c>
      <c r="C81" s="27">
        <v>0</v>
      </c>
      <c r="D81" s="27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24">
        <f t="shared" si="12"/>
        <v>0</v>
      </c>
    </row>
    <row r="82" spans="2:17" ht="18" x14ac:dyDescent="0.35">
      <c r="B82" s="26" t="s">
        <v>93</v>
      </c>
      <c r="C82" s="27">
        <v>0</v>
      </c>
      <c r="D82" s="27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24">
        <f t="shared" si="12"/>
        <v>0</v>
      </c>
    </row>
    <row r="83" spans="2:17" s="25" customFormat="1" ht="18" x14ac:dyDescent="0.35">
      <c r="B83" s="22" t="s">
        <v>94</v>
      </c>
      <c r="C83" s="23">
        <f>SUM(C84)</f>
        <v>0</v>
      </c>
      <c r="D83" s="23">
        <f>SUM(D84)</f>
        <v>0</v>
      </c>
      <c r="E83" s="24">
        <f t="shared" ref="E83:P83" si="14">SUM(E84)</f>
        <v>0</v>
      </c>
      <c r="F83" s="24">
        <f t="shared" si="14"/>
        <v>0</v>
      </c>
      <c r="G83" s="24">
        <f t="shared" si="14"/>
        <v>0</v>
      </c>
      <c r="H83" s="24">
        <f t="shared" si="14"/>
        <v>0</v>
      </c>
      <c r="I83" s="24">
        <f t="shared" si="14"/>
        <v>0</v>
      </c>
      <c r="J83" s="24">
        <f t="shared" si="14"/>
        <v>0</v>
      </c>
      <c r="K83" s="24">
        <f t="shared" si="14"/>
        <v>0</v>
      </c>
      <c r="L83" s="24">
        <f t="shared" si="14"/>
        <v>0</v>
      </c>
      <c r="M83" s="24">
        <f t="shared" si="14"/>
        <v>0</v>
      </c>
      <c r="N83" s="24">
        <f t="shared" si="14"/>
        <v>0</v>
      </c>
      <c r="O83" s="24">
        <f t="shared" si="14"/>
        <v>0</v>
      </c>
      <c r="P83" s="24">
        <f t="shared" si="14"/>
        <v>0</v>
      </c>
      <c r="Q83" s="24">
        <f t="shared" si="12"/>
        <v>0</v>
      </c>
    </row>
    <row r="84" spans="2:17" ht="18" x14ac:dyDescent="0.35">
      <c r="B84" s="26" t="s">
        <v>95</v>
      </c>
      <c r="C84" s="27">
        <v>0</v>
      </c>
      <c r="D84" s="27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24">
        <f t="shared" si="12"/>
        <v>0</v>
      </c>
    </row>
    <row r="85" spans="2:17" ht="18" x14ac:dyDescent="0.35">
      <c r="B85" s="31" t="s">
        <v>96</v>
      </c>
      <c r="C85" s="32">
        <f>C11+C76</f>
        <v>331967148</v>
      </c>
      <c r="D85" s="32">
        <f>D11+D76</f>
        <v>363471075.94</v>
      </c>
      <c r="E85" s="33">
        <f t="shared" ref="E85:P85" si="15">E11+E76</f>
        <v>19087828.609999999</v>
      </c>
      <c r="F85" s="33">
        <f t="shared" si="15"/>
        <v>20118294.380000003</v>
      </c>
      <c r="G85" s="33">
        <f t="shared" si="15"/>
        <v>33579675.789999999</v>
      </c>
      <c r="H85" s="33">
        <f t="shared" si="15"/>
        <v>0</v>
      </c>
      <c r="I85" s="33">
        <f t="shared" si="15"/>
        <v>0</v>
      </c>
      <c r="J85" s="33">
        <f t="shared" si="15"/>
        <v>0</v>
      </c>
      <c r="K85" s="33">
        <f t="shared" si="15"/>
        <v>0</v>
      </c>
      <c r="L85" s="33">
        <f t="shared" si="15"/>
        <v>0</v>
      </c>
      <c r="M85" s="33">
        <f t="shared" si="15"/>
        <v>0</v>
      </c>
      <c r="N85" s="34">
        <f t="shared" si="15"/>
        <v>0</v>
      </c>
      <c r="O85" s="34">
        <f t="shared" si="15"/>
        <v>0</v>
      </c>
      <c r="P85" s="33">
        <f t="shared" si="15"/>
        <v>0</v>
      </c>
      <c r="Q85" s="33">
        <f>C85-E85-F85-G85-H85-I85-J85-K85-L85-M85-N85-O85-P85</f>
        <v>259181349.22</v>
      </c>
    </row>
  </sheetData>
  <mergeCells count="9">
    <mergeCell ref="B3:Q3"/>
    <mergeCell ref="B4:Q4"/>
    <mergeCell ref="B5:Q5"/>
    <mergeCell ref="B6:Q6"/>
    <mergeCell ref="B7:Q7"/>
    <mergeCell ref="B9:B10"/>
    <mergeCell ref="C9:C10"/>
    <mergeCell ref="D9:D10"/>
    <mergeCell ref="E9:Q9"/>
  </mergeCells>
  <pageMargins left="0.2" right="0.2" top="0.75" bottom="0.75" header="0.3" footer="0.3"/>
  <pageSetup paperSize="5" scale="44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Sawdy Yamel Ortiz Jiménez</dc:creator>
  <cp:lastModifiedBy>Sawdy Yamel Ortiz Jiménez</cp:lastModifiedBy>
  <dcterms:created xsi:type="dcterms:W3CDTF">2026-05-20T14:54:10Z</dcterms:created>
  <dcterms:modified xsi:type="dcterms:W3CDTF">2026-05-20T14:54:24Z</dcterms:modified>
</cp:coreProperties>
</file>