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75" windowWidth="19875" windowHeight="8235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O83" i="1"/>
  <c r="N83" i="1"/>
  <c r="M83" i="1"/>
  <c r="L83" i="1"/>
  <c r="K83" i="1"/>
  <c r="J83" i="1"/>
  <c r="I83" i="1"/>
  <c r="H83" i="1"/>
  <c r="G83" i="1"/>
  <c r="F83" i="1"/>
  <c r="E83" i="1"/>
  <c r="Q83" i="1" s="1"/>
  <c r="C83" i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Q80" i="1" s="1"/>
  <c r="C80" i="1"/>
  <c r="Q79" i="1"/>
  <c r="Q78" i="1"/>
  <c r="P77" i="1"/>
  <c r="O77" i="1"/>
  <c r="O76" i="1" s="1"/>
  <c r="N77" i="1"/>
  <c r="N76" i="1" s="1"/>
  <c r="M77" i="1"/>
  <c r="L77" i="1"/>
  <c r="K77" i="1"/>
  <c r="K76" i="1" s="1"/>
  <c r="J77" i="1"/>
  <c r="J76" i="1" s="1"/>
  <c r="I77" i="1"/>
  <c r="H77" i="1"/>
  <c r="G77" i="1"/>
  <c r="G76" i="1" s="1"/>
  <c r="F77" i="1"/>
  <c r="F76" i="1" s="1"/>
  <c r="E77" i="1"/>
  <c r="Q77" i="1" s="1"/>
  <c r="C77" i="1"/>
  <c r="P76" i="1"/>
  <c r="M76" i="1"/>
  <c r="L76" i="1"/>
  <c r="I76" i="1"/>
  <c r="H76" i="1"/>
  <c r="E76" i="1"/>
  <c r="Q76" i="1" s="1"/>
  <c r="C76" i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Q72" i="1" s="1"/>
  <c r="C72" i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Q69" i="1" s="1"/>
  <c r="C69" i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Q64" i="1" s="1"/>
  <c r="C64" i="1"/>
  <c r="Q63" i="1"/>
  <c r="Q62" i="1"/>
  <c r="Q61" i="1"/>
  <c r="Q60" i="1"/>
  <c r="Q59" i="1"/>
  <c r="Q58" i="1"/>
  <c r="Q57" i="1"/>
  <c r="Q56" i="1"/>
  <c r="Q55" i="1"/>
  <c r="P54" i="1"/>
  <c r="O54" i="1"/>
  <c r="N54" i="1"/>
  <c r="M54" i="1"/>
  <c r="L54" i="1"/>
  <c r="K54" i="1"/>
  <c r="J54" i="1"/>
  <c r="I54" i="1"/>
  <c r="H54" i="1"/>
  <c r="G54" i="1"/>
  <c r="F54" i="1"/>
  <c r="E54" i="1"/>
  <c r="Q54" i="1" s="1"/>
  <c r="C54" i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E47" i="1"/>
  <c r="Q47" i="1" s="1"/>
  <c r="C47" i="1"/>
  <c r="Q46" i="1"/>
  <c r="Q45" i="1"/>
  <c r="Q44" i="1"/>
  <c r="Q43" i="1"/>
  <c r="Q42" i="1"/>
  <c r="Q41" i="1"/>
  <c r="Q40" i="1"/>
  <c r="Q39" i="1"/>
  <c r="Q38" i="1"/>
  <c r="C38" i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Q28" i="1" s="1"/>
  <c r="C28" i="1"/>
  <c r="Q27" i="1"/>
  <c r="Q26" i="1"/>
  <c r="Q25" i="1"/>
  <c r="Q24" i="1"/>
  <c r="Q23" i="1"/>
  <c r="Q22" i="1"/>
  <c r="Q21" i="1"/>
  <c r="Q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Q18" i="1" s="1"/>
  <c r="C18" i="1"/>
  <c r="Q17" i="1"/>
  <c r="Q16" i="1"/>
  <c r="Q15" i="1"/>
  <c r="Q14" i="1"/>
  <c r="Q13" i="1"/>
  <c r="P12" i="1"/>
  <c r="O12" i="1"/>
  <c r="N12" i="1"/>
  <c r="N11" i="1" s="1"/>
  <c r="N85" i="1" s="1"/>
  <c r="M12" i="1"/>
  <c r="M11" i="1" s="1"/>
  <c r="M85" i="1" s="1"/>
  <c r="L12" i="1"/>
  <c r="K12" i="1"/>
  <c r="J12" i="1"/>
  <c r="J11" i="1" s="1"/>
  <c r="J85" i="1" s="1"/>
  <c r="I12" i="1"/>
  <c r="I11" i="1" s="1"/>
  <c r="I85" i="1" s="1"/>
  <c r="H12" i="1"/>
  <c r="G12" i="1"/>
  <c r="F12" i="1"/>
  <c r="F11" i="1" s="1"/>
  <c r="F85" i="1" s="1"/>
  <c r="E12" i="1"/>
  <c r="E11" i="1" s="1"/>
  <c r="C12" i="1"/>
  <c r="P11" i="1"/>
  <c r="P85" i="1" s="1"/>
  <c r="O11" i="1"/>
  <c r="O85" i="1" s="1"/>
  <c r="L11" i="1"/>
  <c r="L85" i="1" s="1"/>
  <c r="K11" i="1"/>
  <c r="H11" i="1"/>
  <c r="H85" i="1" s="1"/>
  <c r="G11" i="1"/>
  <c r="G85" i="1" s="1"/>
  <c r="C11" i="1"/>
  <c r="C85" i="1" s="1"/>
  <c r="K85" i="1" l="1"/>
  <c r="E85" i="1"/>
  <c r="Q85" i="1" s="1"/>
  <c r="Q11" i="1"/>
  <c r="Q12" i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<sst xmlns="http://schemas.openxmlformats.org/spreadsheetml/2006/main" count="97" uniqueCount="97">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</sst>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8" fillId="0" borderId="0" xfId="0" applyFont="1"/>
    <xf numFmtId="4" fontId="8" fillId="0" borderId="0" xfId="0" applyNumberFormat="1" applyFont="1"/>
    <xf numFmtId="0" fontId="10" fillId="2" borderId="2" xfId="0" applyFont="1" applyFill="1" applyBorder="1" applyAlignment="1">
      <alignment horizontal="left" vertical="center"/>
    </xf>
    <xf numFmtId="4" fontId="10" fillId="2" borderId="2" xfId="1" applyNumberFormat="1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4" fontId="10" fillId="2" borderId="6" xfId="1" applyNumberFormat="1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/>
    </xf>
    <xf numFmtId="4" fontId="10" fillId="3" borderId="7" xfId="0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left"/>
    </xf>
    <xf numFmtId="4" fontId="3" fillId="0" borderId="8" xfId="0" applyNumberFormat="1" applyFont="1" applyBorder="1"/>
    <xf numFmtId="4" fontId="11" fillId="0" borderId="8" xfId="0" applyNumberFormat="1" applyFont="1" applyBorder="1"/>
    <xf numFmtId="0" fontId="11" fillId="0" borderId="0" xfId="0" applyFont="1" applyAlignment="1">
      <alignment horizontal="left" indent="1"/>
    </xf>
    <xf numFmtId="4" fontId="3" fillId="0" borderId="0" xfId="0" applyNumberFormat="1" applyFont="1"/>
    <xf numFmtId="4" fontId="11" fillId="0" borderId="0" xfId="0" applyNumberFormat="1" applyFont="1"/>
    <xf numFmtId="0" fontId="3" fillId="0" borderId="0" xfId="0" applyFont="1"/>
    <xf numFmtId="0" fontId="8" fillId="0" borderId="0" xfId="0" applyFont="1" applyAlignment="1">
      <alignment horizontal="left" indent="2"/>
    </xf>
    <xf numFmtId="4" fontId="0" fillId="0" borderId="0" xfId="0" applyNumberFormat="1"/>
    <xf numFmtId="0" fontId="0" fillId="0" borderId="9" xfId="0" applyBorder="1"/>
    <xf numFmtId="164" fontId="11" fillId="0" borderId="0" xfId="0" applyNumberFormat="1" applyFont="1"/>
    <xf numFmtId="164" fontId="3" fillId="0" borderId="0" xfId="0" applyNumberFormat="1" applyFont="1"/>
    <xf numFmtId="164" fontId="11" fillId="0" borderId="8" xfId="0" applyNumberFormat="1" applyFont="1" applyBorder="1"/>
    <xf numFmtId="0" fontId="10" fillId="2" borderId="10" xfId="0" applyFont="1" applyFill="1" applyBorder="1" applyAlignment="1">
      <alignment vertical="center"/>
    </xf>
    <xf numFmtId="4" fontId="2" fillId="2" borderId="10" xfId="0" applyNumberFormat="1" applyFont="1" applyFill="1" applyBorder="1"/>
    <xf numFmtId="4" fontId="10" fillId="2" borderId="10" xfId="0" applyNumberFormat="1" applyFont="1" applyFill="1" applyBorder="1"/>
    <xf numFmtId="164" fontId="10" fillId="2" borderId="1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212271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415759"/>
          <a:ext cx="2453369" cy="1368137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564711</xdr:colOff>
      <xdr:row>6</xdr:row>
      <xdr:rowOff>108857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61816" y="553811"/>
          <a:ext cx="1539245" cy="1126671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/>
        <xdr:cNvSpPr txBox="1"/>
      </xdr:nvSpPr>
      <xdr:spPr>
        <a:xfrm>
          <a:off x="1847850" y="21745574"/>
          <a:ext cx="4089400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/>
        <xdr:cNvSpPr txBox="1"/>
      </xdr:nvSpPr>
      <xdr:spPr>
        <a:xfrm>
          <a:off x="9867900" y="23320375"/>
          <a:ext cx="5129212" cy="163750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/>
        <xdr:cNvSpPr txBox="1"/>
      </xdr:nvSpPr>
      <xdr:spPr>
        <a:xfrm>
          <a:off x="18871407" y="21807487"/>
          <a:ext cx="5362575" cy="167163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Ing. Kirsys Lapaix De Cedano</a:t>
          </a:r>
        </a:p>
        <a:p>
          <a:pPr algn="ctr"/>
          <a:r>
            <a:rPr lang="es-US" sz="1800" b="1" baseline="0"/>
            <a:t>  Directora Administrativa y Financiera </a:t>
          </a:r>
          <a:endParaRPr lang="es-US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topLeftCell="D19" zoomScale="70" zoomScaleNormal="70" zoomScaleSheetLayoutView="70" workbookViewId="0">
      <selection activeCell="K16" sqref="K16"/>
    </sheetView>
  </sheetViews>
  <sheetFormatPr baseColWidth="10" defaultColWidth="11.42578125" defaultRowHeight="15" x14ac:dyDescent="0.25"/>
  <cols>
    <col min="2" max="2" width="93.7109375" bestFit="1" customWidth="1"/>
    <col min="3" max="4" width="20" style="27" customWidth="1"/>
    <col min="5" max="13" width="18.140625" style="27" customWidth="1"/>
    <col min="14" max="14" width="17.5703125" style="27" customWidth="1"/>
    <col min="15" max="16" width="18" style="27" customWidth="1"/>
    <col min="17" max="17" width="20.85546875" style="27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ht="18.75" x14ac:dyDescent="0.25">
      <c r="B5" s="5">
        <v>2022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ht="18.75" x14ac:dyDescent="0.3">
      <c r="B8" s="9" t="s">
        <v>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25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ht="18.75" x14ac:dyDescent="0.3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ht="18.75" x14ac:dyDescent="0.3">
      <c r="B11" s="19" t="s">
        <v>22</v>
      </c>
      <c r="C11" s="20">
        <f>C12+C18+C28+C38+C47+C54+C64+C69+C72</f>
        <v>336967148</v>
      </c>
      <c r="D11" s="20">
        <v>398572241.77000004</v>
      </c>
      <c r="E11" s="21">
        <f t="shared" ref="E11:P11" si="0">E12+E18+E28+E38+E47+E54+E64+E69+E72</f>
        <v>21315572.799999997</v>
      </c>
      <c r="F11" s="21">
        <f t="shared" si="0"/>
        <v>25586311.310000002</v>
      </c>
      <c r="G11" s="21">
        <f t="shared" si="0"/>
        <v>22388628.109999996</v>
      </c>
      <c r="H11" s="21">
        <f t="shared" si="0"/>
        <v>23029123.299999997</v>
      </c>
      <c r="I11" s="21">
        <f t="shared" si="0"/>
        <v>22718022.629999995</v>
      </c>
      <c r="J11" s="21">
        <f t="shared" si="0"/>
        <v>25393626.389999997</v>
      </c>
      <c r="K11" s="21">
        <f t="shared" si="0"/>
        <v>25649684</v>
      </c>
      <c r="L11" s="21">
        <f t="shared" si="0"/>
        <v>24701871.98</v>
      </c>
      <c r="M11" s="21">
        <f t="shared" si="0"/>
        <v>0</v>
      </c>
      <c r="N11" s="21">
        <f t="shared" si="0"/>
        <v>0</v>
      </c>
      <c r="O11" s="21">
        <f t="shared" si="0"/>
        <v>0</v>
      </c>
      <c r="P11" s="21">
        <f t="shared" si="0"/>
        <v>0</v>
      </c>
      <c r="Q11" s="21">
        <f>D11-E11-F11-G11-H11-I11-J11-K11-L11-M11-N11-O11-P11</f>
        <v>207789401.25000003</v>
      </c>
    </row>
    <row r="12" spans="2:18" s="25" customFormat="1" ht="18.75" x14ac:dyDescent="0.3">
      <c r="B12" s="22" t="s">
        <v>23</v>
      </c>
      <c r="C12" s="23">
        <f>SUM(C13:C17)</f>
        <v>278312271</v>
      </c>
      <c r="D12" s="23">
        <v>299962271</v>
      </c>
      <c r="E12" s="24">
        <f t="shared" ref="E12:P12" si="1">SUM(E13:E17)</f>
        <v>20940851.219999999</v>
      </c>
      <c r="F12" s="24">
        <f t="shared" si="1"/>
        <v>20900016.16</v>
      </c>
      <c r="G12" s="24">
        <f t="shared" si="1"/>
        <v>21089961.489999998</v>
      </c>
      <c r="H12" s="24">
        <f t="shared" si="1"/>
        <v>20884410.669999998</v>
      </c>
      <c r="I12" s="24">
        <f t="shared" si="1"/>
        <v>20738088.489999998</v>
      </c>
      <c r="J12" s="24">
        <f t="shared" si="1"/>
        <v>20530476.489999998</v>
      </c>
      <c r="K12" s="10">
        <f t="shared" si="1"/>
        <v>20605900.48</v>
      </c>
      <c r="L12" s="24">
        <f t="shared" si="1"/>
        <v>21793512.080000002</v>
      </c>
      <c r="M12" s="24">
        <f t="shared" si="1"/>
        <v>0</v>
      </c>
      <c r="N12" s="24">
        <f t="shared" si="1"/>
        <v>0</v>
      </c>
      <c r="O12" s="24">
        <f t="shared" si="1"/>
        <v>0</v>
      </c>
      <c r="P12" s="24">
        <f t="shared" si="1"/>
        <v>0</v>
      </c>
      <c r="Q12" s="24">
        <f>D12-E12-F12-G12-H12-I12-J12-K12-L12-M12-N12-O12-P12</f>
        <v>132479053.91999997</v>
      </c>
    </row>
    <row r="13" spans="2:18" ht="18.75" x14ac:dyDescent="0.3">
      <c r="B13" s="26" t="s">
        <v>24</v>
      </c>
      <c r="C13" s="27">
        <v>235702243</v>
      </c>
      <c r="D13" s="27">
        <v>239463205.68000001</v>
      </c>
      <c r="E13" s="10">
        <v>18029656.23</v>
      </c>
      <c r="F13" s="10">
        <v>18008024.98</v>
      </c>
      <c r="G13" s="10">
        <v>18181863.149999999</v>
      </c>
      <c r="H13" s="10">
        <v>17969691.649999999</v>
      </c>
      <c r="I13" s="10">
        <v>17861563.52</v>
      </c>
      <c r="J13" s="10">
        <v>17681563.52</v>
      </c>
      <c r="K13" s="10">
        <v>17747105.32</v>
      </c>
      <c r="L13" s="10">
        <v>18924745.920000002</v>
      </c>
      <c r="M13" s="10">
        <v>0</v>
      </c>
      <c r="N13" s="10">
        <v>0</v>
      </c>
      <c r="O13" s="10">
        <v>0</v>
      </c>
      <c r="P13" s="10">
        <v>0</v>
      </c>
      <c r="Q13" s="24">
        <f t="shared" ref="Q13:Q76" si="2">D13-E13-F13-G13-H13-I13-J13-K13-L13-M13-N13-O13-P13</f>
        <v>95058991.390000001</v>
      </c>
    </row>
    <row r="14" spans="2:18" ht="18.75" x14ac:dyDescent="0.3">
      <c r="B14" s="26" t="s">
        <v>25</v>
      </c>
      <c r="C14" s="27">
        <v>10417632</v>
      </c>
      <c r="D14" s="27">
        <v>27607465.100000001</v>
      </c>
      <c r="E14" s="10">
        <v>172500</v>
      </c>
      <c r="F14" s="10">
        <v>156500</v>
      </c>
      <c r="G14" s="10">
        <v>163500</v>
      </c>
      <c r="H14" s="10">
        <v>185107.18</v>
      </c>
      <c r="I14" s="10">
        <v>163500</v>
      </c>
      <c r="J14" s="10">
        <v>163500</v>
      </c>
      <c r="K14" s="10">
        <v>163500</v>
      </c>
      <c r="L14" s="10">
        <v>163500</v>
      </c>
      <c r="M14" s="10">
        <v>0</v>
      </c>
      <c r="N14" s="10">
        <v>0</v>
      </c>
      <c r="O14" s="10">
        <v>0</v>
      </c>
      <c r="P14" s="10">
        <v>0</v>
      </c>
      <c r="Q14" s="24">
        <f t="shared" si="2"/>
        <v>26275857.920000002</v>
      </c>
    </row>
    <row r="15" spans="2:18" ht="18.75" x14ac:dyDescent="0.3">
      <c r="B15" s="26" t="s">
        <v>26</v>
      </c>
      <c r="C15" s="27">
        <v>0</v>
      </c>
      <c r="D15" s="27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24">
        <f t="shared" si="2"/>
        <v>0</v>
      </c>
      <c r="R15" s="28"/>
    </row>
    <row r="16" spans="2:18" ht="18.75" x14ac:dyDescent="0.3">
      <c r="B16" s="26" t="s">
        <v>27</v>
      </c>
      <c r="C16" s="27">
        <v>0</v>
      </c>
      <c r="D16" s="27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24">
        <f t="shared" si="2"/>
        <v>0</v>
      </c>
    </row>
    <row r="17" spans="2:17" ht="18.75" x14ac:dyDescent="0.3">
      <c r="B17" s="26" t="s">
        <v>28</v>
      </c>
      <c r="C17" s="27">
        <v>32192396</v>
      </c>
      <c r="D17" s="27">
        <v>32891600.219999999</v>
      </c>
      <c r="E17" s="10">
        <v>2738694.99</v>
      </c>
      <c r="F17" s="10">
        <v>2735491.18</v>
      </c>
      <c r="G17" s="10">
        <v>2744598.34</v>
      </c>
      <c r="H17" s="10">
        <v>2729611.84</v>
      </c>
      <c r="I17" s="10">
        <v>2713024.97</v>
      </c>
      <c r="J17" s="10">
        <v>2685412.97</v>
      </c>
      <c r="K17" s="10">
        <v>2695295.16</v>
      </c>
      <c r="L17" s="10">
        <v>2705266.16</v>
      </c>
      <c r="M17" s="10">
        <v>0</v>
      </c>
      <c r="N17" s="10">
        <v>0</v>
      </c>
      <c r="O17" s="10">
        <v>0</v>
      </c>
      <c r="P17" s="10">
        <v>0</v>
      </c>
      <c r="Q17" s="24">
        <f t="shared" si="2"/>
        <v>11144204.609999998</v>
      </c>
    </row>
    <row r="18" spans="2:17" s="25" customFormat="1" ht="18.75" x14ac:dyDescent="0.3">
      <c r="B18" s="22" t="s">
        <v>29</v>
      </c>
      <c r="C18" s="23">
        <f>SUM(C19:C27)</f>
        <v>32084779</v>
      </c>
      <c r="D18" s="23">
        <v>39397920.119999997</v>
      </c>
      <c r="E18" s="24">
        <f t="shared" ref="E18:P18" si="3">SUM(E19:E27)</f>
        <v>374721.58</v>
      </c>
      <c r="F18" s="24">
        <f t="shared" si="3"/>
        <v>4686295.1500000004</v>
      </c>
      <c r="G18" s="24">
        <f t="shared" si="3"/>
        <v>1052594.72</v>
      </c>
      <c r="H18" s="24">
        <f t="shared" si="3"/>
        <v>1889856.2299999997</v>
      </c>
      <c r="I18" s="24">
        <f t="shared" si="3"/>
        <v>1391802.13</v>
      </c>
      <c r="J18" s="24">
        <f t="shared" si="3"/>
        <v>2163082.9</v>
      </c>
      <c r="K18" s="24">
        <f t="shared" si="3"/>
        <v>1799596.2200000002</v>
      </c>
      <c r="L18" s="29">
        <f t="shared" si="3"/>
        <v>2132673.63</v>
      </c>
      <c r="M18" s="29">
        <f t="shared" si="3"/>
        <v>0</v>
      </c>
      <c r="N18" s="29">
        <f t="shared" si="3"/>
        <v>0</v>
      </c>
      <c r="O18" s="29">
        <f t="shared" si="3"/>
        <v>0</v>
      </c>
      <c r="P18" s="29">
        <f t="shared" si="3"/>
        <v>0</v>
      </c>
      <c r="Q18" s="24">
        <f t="shared" si="2"/>
        <v>23907297.560000006</v>
      </c>
    </row>
    <row r="19" spans="2:17" ht="18.75" x14ac:dyDescent="0.3">
      <c r="B19" s="26" t="s">
        <v>30</v>
      </c>
      <c r="C19" s="27">
        <v>8650759</v>
      </c>
      <c r="D19" s="27">
        <v>9150759</v>
      </c>
      <c r="E19" s="10">
        <v>374721.58</v>
      </c>
      <c r="F19" s="10">
        <v>723453.12</v>
      </c>
      <c r="G19" s="10">
        <v>693135.32</v>
      </c>
      <c r="H19" s="10">
        <v>594058.74</v>
      </c>
      <c r="I19" s="10">
        <v>546418.53</v>
      </c>
      <c r="J19" s="10">
        <v>759006.93</v>
      </c>
      <c r="K19" s="10">
        <v>613221.92000000004</v>
      </c>
      <c r="L19" s="10">
        <v>1027611.34</v>
      </c>
      <c r="M19" s="10">
        <v>0</v>
      </c>
      <c r="N19" s="10">
        <v>0</v>
      </c>
      <c r="O19" s="10">
        <v>0</v>
      </c>
      <c r="P19" s="10">
        <v>0</v>
      </c>
      <c r="Q19" s="24">
        <f t="shared" si="2"/>
        <v>3819131.5199999996</v>
      </c>
    </row>
    <row r="20" spans="2:17" ht="18.75" x14ac:dyDescent="0.3">
      <c r="B20" s="26" t="s">
        <v>31</v>
      </c>
      <c r="C20" s="27">
        <v>602200</v>
      </c>
      <c r="D20" s="27">
        <v>122200</v>
      </c>
      <c r="E20" s="10">
        <v>0</v>
      </c>
      <c r="F20" s="10">
        <v>0</v>
      </c>
      <c r="G20" s="10">
        <v>0</v>
      </c>
      <c r="H20" s="10">
        <v>28320</v>
      </c>
      <c r="I20" s="10">
        <v>3540</v>
      </c>
      <c r="J20" s="10">
        <v>56286</v>
      </c>
      <c r="K20" s="10">
        <v>5870.54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24">
        <f t="shared" si="2"/>
        <v>28183.46</v>
      </c>
    </row>
    <row r="21" spans="2:17" ht="18.75" x14ac:dyDescent="0.3">
      <c r="B21" s="26" t="s">
        <v>32</v>
      </c>
      <c r="C21" s="27">
        <v>2140000</v>
      </c>
      <c r="D21" s="27">
        <v>940000</v>
      </c>
      <c r="E21" s="10">
        <v>0</v>
      </c>
      <c r="F21" s="10">
        <v>32350</v>
      </c>
      <c r="G21" s="10">
        <v>47150</v>
      </c>
      <c r="H21" s="10">
        <v>16200</v>
      </c>
      <c r="I21" s="10">
        <v>20300</v>
      </c>
      <c r="J21" s="10">
        <v>70450</v>
      </c>
      <c r="K21" s="10">
        <v>22550</v>
      </c>
      <c r="L21" s="10">
        <v>102850</v>
      </c>
      <c r="M21" s="10">
        <v>0</v>
      </c>
      <c r="N21" s="10">
        <v>0</v>
      </c>
      <c r="O21" s="10">
        <v>0</v>
      </c>
      <c r="P21" s="10">
        <v>0</v>
      </c>
      <c r="Q21" s="24">
        <f t="shared" si="2"/>
        <v>628150</v>
      </c>
    </row>
    <row r="22" spans="2:17" ht="18.75" x14ac:dyDescent="0.3">
      <c r="B22" s="26" t="s">
        <v>33</v>
      </c>
      <c r="C22" s="27">
        <v>340000</v>
      </c>
      <c r="D22" s="27">
        <v>40000</v>
      </c>
      <c r="E22" s="10">
        <v>0</v>
      </c>
      <c r="F22" s="10">
        <v>0</v>
      </c>
      <c r="G22" s="10">
        <v>0</v>
      </c>
      <c r="H22" s="10">
        <v>0</v>
      </c>
      <c r="I22" s="10">
        <v>5000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24">
        <f t="shared" si="2"/>
        <v>35000</v>
      </c>
    </row>
    <row r="23" spans="2:17" ht="18.75" x14ac:dyDescent="0.3">
      <c r="B23" s="26" t="s">
        <v>34</v>
      </c>
      <c r="C23" s="27">
        <v>4672665</v>
      </c>
      <c r="D23" s="27">
        <v>4772665</v>
      </c>
      <c r="E23" s="10">
        <v>0</v>
      </c>
      <c r="F23" s="10">
        <v>737525.84</v>
      </c>
      <c r="G23" s="10">
        <v>368762.92</v>
      </c>
      <c r="H23" s="10">
        <v>368762.92</v>
      </c>
      <c r="I23" s="10">
        <v>368762.92</v>
      </c>
      <c r="J23" s="10">
        <v>368762.92</v>
      </c>
      <c r="K23" s="10">
        <v>368762.92</v>
      </c>
      <c r="L23" s="10">
        <v>368762.92</v>
      </c>
      <c r="M23" s="10">
        <v>0</v>
      </c>
      <c r="N23" s="10">
        <v>0</v>
      </c>
      <c r="O23" s="10">
        <v>0</v>
      </c>
      <c r="P23" s="10">
        <v>0</v>
      </c>
      <c r="Q23" s="24">
        <f t="shared" si="2"/>
        <v>1822561.6400000006</v>
      </c>
    </row>
    <row r="24" spans="2:17" ht="18.75" x14ac:dyDescent="0.3">
      <c r="B24" s="26" t="s">
        <v>35</v>
      </c>
      <c r="C24" s="27">
        <v>6650000</v>
      </c>
      <c r="D24" s="27">
        <v>6650000</v>
      </c>
      <c r="E24" s="10">
        <v>0</v>
      </c>
      <c r="F24" s="10">
        <v>3157684.19</v>
      </c>
      <c r="G24" s="10">
        <v>-280905.76</v>
      </c>
      <c r="H24" s="10">
        <v>544337.82999999996</v>
      </c>
      <c r="I24" s="10">
        <v>331463.8</v>
      </c>
      <c r="J24" s="10">
        <v>296580.95</v>
      </c>
      <c r="K24" s="10">
        <v>287466.09000000003</v>
      </c>
      <c r="L24" s="10">
        <v>297448.24</v>
      </c>
      <c r="M24" s="10">
        <v>0</v>
      </c>
      <c r="N24" s="10">
        <v>0</v>
      </c>
      <c r="O24" s="10">
        <v>0</v>
      </c>
      <c r="P24" s="10">
        <v>0</v>
      </c>
      <c r="Q24" s="24">
        <f t="shared" si="2"/>
        <v>2015924.6600000004</v>
      </c>
    </row>
    <row r="25" spans="2:17" ht="18.75" x14ac:dyDescent="0.3">
      <c r="B25" s="26" t="s">
        <v>36</v>
      </c>
      <c r="C25" s="27">
        <v>3643600</v>
      </c>
      <c r="D25" s="27">
        <v>8225363</v>
      </c>
      <c r="E25" s="10">
        <v>0</v>
      </c>
      <c r="F25" s="10">
        <v>0</v>
      </c>
      <c r="G25" s="10">
        <v>88282.27</v>
      </c>
      <c r="H25" s="10">
        <v>302776.74</v>
      </c>
      <c r="I25" s="10">
        <v>79787.88</v>
      </c>
      <c r="J25" s="10">
        <v>341245.1</v>
      </c>
      <c r="K25" s="10">
        <v>197092.25</v>
      </c>
      <c r="L25" s="10">
        <v>281721.13</v>
      </c>
      <c r="M25" s="10">
        <v>0</v>
      </c>
      <c r="N25" s="10">
        <v>0</v>
      </c>
      <c r="O25" s="10">
        <v>0</v>
      </c>
      <c r="P25" s="10">
        <v>0</v>
      </c>
      <c r="Q25" s="24">
        <f t="shared" si="2"/>
        <v>6934457.6300000008</v>
      </c>
    </row>
    <row r="26" spans="2:17" ht="18.75" x14ac:dyDescent="0.3">
      <c r="B26" s="26" t="s">
        <v>37</v>
      </c>
      <c r="C26" s="27">
        <v>3888491</v>
      </c>
      <c r="D26" s="27">
        <v>4599869.12</v>
      </c>
      <c r="E26" s="10">
        <v>0</v>
      </c>
      <c r="F26" s="10">
        <v>35282</v>
      </c>
      <c r="G26" s="10">
        <v>136169.97</v>
      </c>
      <c r="H26" s="10">
        <v>35400</v>
      </c>
      <c r="I26" s="10">
        <v>36175</v>
      </c>
      <c r="J26" s="10">
        <v>270751</v>
      </c>
      <c r="K26" s="10">
        <v>105360</v>
      </c>
      <c r="L26" s="10">
        <v>54280</v>
      </c>
      <c r="M26" s="10">
        <v>0</v>
      </c>
      <c r="N26" s="10">
        <v>0</v>
      </c>
      <c r="O26" s="10">
        <v>0</v>
      </c>
      <c r="P26" s="10">
        <v>0</v>
      </c>
      <c r="Q26" s="24">
        <f t="shared" si="2"/>
        <v>3926451.1500000004</v>
      </c>
    </row>
    <row r="27" spans="2:17" ht="18.75" x14ac:dyDescent="0.3">
      <c r="B27" s="26" t="s">
        <v>38</v>
      </c>
      <c r="C27" s="27">
        <v>1497064</v>
      </c>
      <c r="D27" s="27">
        <v>4897064</v>
      </c>
      <c r="E27" s="10">
        <v>0</v>
      </c>
      <c r="F27" s="10">
        <v>0</v>
      </c>
      <c r="G27" s="10">
        <v>0</v>
      </c>
      <c r="H27" s="10">
        <v>0</v>
      </c>
      <c r="I27" s="10">
        <v>354</v>
      </c>
      <c r="J27" s="10">
        <v>0</v>
      </c>
      <c r="K27" s="10">
        <v>199272.5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24">
        <f t="shared" si="2"/>
        <v>4697437.5</v>
      </c>
    </row>
    <row r="28" spans="2:17" s="25" customFormat="1" ht="18.75" x14ac:dyDescent="0.3">
      <c r="B28" s="22" t="s">
        <v>39</v>
      </c>
      <c r="C28" s="23">
        <f>SUM(C29:C37)</f>
        <v>19253393</v>
      </c>
      <c r="D28" s="23">
        <v>24363823.16</v>
      </c>
      <c r="E28" s="24">
        <f t="shared" ref="E28:P28" si="4">SUM(E29:E37)</f>
        <v>0</v>
      </c>
      <c r="F28" s="24">
        <f t="shared" si="4"/>
        <v>0</v>
      </c>
      <c r="G28" s="24">
        <f t="shared" si="4"/>
        <v>246071.9</v>
      </c>
      <c r="H28" s="24">
        <f t="shared" si="4"/>
        <v>254856.4</v>
      </c>
      <c r="I28" s="24">
        <f t="shared" si="4"/>
        <v>583996.43000000005</v>
      </c>
      <c r="J28" s="24">
        <f t="shared" si="4"/>
        <v>1221370</v>
      </c>
      <c r="K28" s="24">
        <f t="shared" si="4"/>
        <v>836769.8</v>
      </c>
      <c r="L28" s="29">
        <f t="shared" si="4"/>
        <v>769186.28</v>
      </c>
      <c r="M28" s="29">
        <f t="shared" si="4"/>
        <v>0</v>
      </c>
      <c r="N28" s="29">
        <f t="shared" si="4"/>
        <v>0</v>
      </c>
      <c r="O28" s="29">
        <f t="shared" si="4"/>
        <v>0</v>
      </c>
      <c r="P28" s="29">
        <f t="shared" si="4"/>
        <v>0</v>
      </c>
      <c r="Q28" s="24">
        <f t="shared" si="2"/>
        <v>20451572.350000001</v>
      </c>
    </row>
    <row r="29" spans="2:17" ht="18.75" x14ac:dyDescent="0.3">
      <c r="B29" s="26" t="s">
        <v>40</v>
      </c>
      <c r="C29" s="27">
        <v>4328106</v>
      </c>
      <c r="D29" s="27">
        <v>4478106</v>
      </c>
      <c r="E29" s="10">
        <v>0</v>
      </c>
      <c r="F29" s="10">
        <v>0</v>
      </c>
      <c r="G29" s="10">
        <v>187676.86</v>
      </c>
      <c r="H29" s="10">
        <v>0</v>
      </c>
      <c r="I29" s="10">
        <v>50973.4</v>
      </c>
      <c r="J29" s="10">
        <v>1221370</v>
      </c>
      <c r="K29" s="10">
        <v>10708.85</v>
      </c>
      <c r="L29" s="10">
        <v>513644.78</v>
      </c>
      <c r="M29" s="10">
        <v>0</v>
      </c>
      <c r="N29" s="10">
        <v>0</v>
      </c>
      <c r="O29" s="10">
        <v>0</v>
      </c>
      <c r="P29" s="10">
        <v>0</v>
      </c>
      <c r="Q29" s="24">
        <f t="shared" si="2"/>
        <v>2493732.1099999994</v>
      </c>
    </row>
    <row r="30" spans="2:17" ht="18.75" x14ac:dyDescent="0.3">
      <c r="B30" s="26" t="s">
        <v>41</v>
      </c>
      <c r="C30" s="27">
        <v>327550</v>
      </c>
      <c r="D30" s="27">
        <v>677550</v>
      </c>
      <c r="E30" s="10">
        <v>0</v>
      </c>
      <c r="F30" s="10">
        <v>0</v>
      </c>
      <c r="G30" s="10">
        <v>0</v>
      </c>
      <c r="H30" s="10">
        <v>0</v>
      </c>
      <c r="I30" s="10">
        <v>4956</v>
      </c>
      <c r="J30" s="10">
        <v>0</v>
      </c>
      <c r="K30" s="10">
        <v>24308</v>
      </c>
      <c r="L30" s="10"/>
      <c r="M30" s="10">
        <v>0</v>
      </c>
      <c r="N30" s="10">
        <v>0</v>
      </c>
      <c r="O30" s="10">
        <v>0</v>
      </c>
      <c r="P30" s="10">
        <v>0</v>
      </c>
      <c r="Q30" s="24">
        <f t="shared" si="2"/>
        <v>648286</v>
      </c>
    </row>
    <row r="31" spans="2:17" ht="18.75" x14ac:dyDescent="0.3">
      <c r="B31" s="26" t="s">
        <v>42</v>
      </c>
      <c r="C31" s="27">
        <v>320446</v>
      </c>
      <c r="D31" s="27">
        <v>685188</v>
      </c>
      <c r="E31" s="10">
        <v>0</v>
      </c>
      <c r="F31" s="10">
        <v>0</v>
      </c>
      <c r="G31" s="10">
        <v>58395.040000000001</v>
      </c>
      <c r="H31" s="10">
        <v>0</v>
      </c>
      <c r="I31" s="10">
        <v>137608.06</v>
      </c>
      <c r="J31" s="10">
        <v>0</v>
      </c>
      <c r="K31" s="10">
        <v>2195</v>
      </c>
      <c r="L31" s="10">
        <v>40090.5</v>
      </c>
      <c r="M31" s="10">
        <v>0</v>
      </c>
      <c r="N31" s="10">
        <v>0</v>
      </c>
      <c r="O31" s="10">
        <v>0</v>
      </c>
      <c r="P31" s="10">
        <v>0</v>
      </c>
      <c r="Q31" s="24">
        <f t="shared" si="2"/>
        <v>446899.39999999997</v>
      </c>
    </row>
    <row r="32" spans="2:17" ht="18.75" x14ac:dyDescent="0.3">
      <c r="B32" s="26" t="s">
        <v>43</v>
      </c>
      <c r="C32" s="27">
        <v>240000</v>
      </c>
      <c r="D32" s="27">
        <v>240000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198695</v>
      </c>
      <c r="M32" s="10">
        <v>0</v>
      </c>
      <c r="N32" s="10">
        <v>0</v>
      </c>
      <c r="O32" s="10">
        <v>0</v>
      </c>
      <c r="P32" s="10">
        <v>0</v>
      </c>
      <c r="Q32" s="24">
        <f t="shared" si="2"/>
        <v>41305</v>
      </c>
    </row>
    <row r="33" spans="2:39" ht="18.75" x14ac:dyDescent="0.3">
      <c r="B33" s="26" t="s">
        <v>44</v>
      </c>
      <c r="C33" s="27">
        <v>931800</v>
      </c>
      <c r="D33" s="27">
        <v>1562800</v>
      </c>
      <c r="E33" s="10">
        <v>0</v>
      </c>
      <c r="F33" s="10">
        <v>0</v>
      </c>
      <c r="G33" s="10">
        <v>0</v>
      </c>
      <c r="H33" s="10">
        <v>0</v>
      </c>
      <c r="I33" s="10">
        <v>3079.26</v>
      </c>
      <c r="J33" s="10">
        <v>0</v>
      </c>
      <c r="K33" s="10">
        <v>502452.8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24">
        <f t="shared" si="2"/>
        <v>1057267.94</v>
      </c>
    </row>
    <row r="34" spans="2:39" ht="18.75" x14ac:dyDescent="0.3">
      <c r="B34" s="26" t="s">
        <v>45</v>
      </c>
      <c r="C34" s="27">
        <v>287480</v>
      </c>
      <c r="D34" s="27">
        <v>1950180</v>
      </c>
      <c r="E34" s="10">
        <v>0</v>
      </c>
      <c r="F34" s="10">
        <v>0</v>
      </c>
      <c r="G34" s="10">
        <v>0</v>
      </c>
      <c r="H34" s="10">
        <v>0</v>
      </c>
      <c r="I34" s="10">
        <v>820.61</v>
      </c>
      <c r="J34" s="10">
        <v>0</v>
      </c>
      <c r="K34" s="10">
        <v>17279.18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24">
        <f t="shared" si="2"/>
        <v>1932080.21</v>
      </c>
    </row>
    <row r="35" spans="2:39" ht="18.75" x14ac:dyDescent="0.3">
      <c r="B35" s="26" t="s">
        <v>46</v>
      </c>
      <c r="C35" s="27">
        <v>8775241</v>
      </c>
      <c r="D35" s="27">
        <v>10357535.16</v>
      </c>
      <c r="E35" s="10">
        <v>0</v>
      </c>
      <c r="F35" s="10">
        <v>0</v>
      </c>
      <c r="G35" s="10">
        <v>0</v>
      </c>
      <c r="H35" s="10">
        <v>0</v>
      </c>
      <c r="I35" s="10">
        <v>235995.07</v>
      </c>
      <c r="J35" s="10">
        <v>0</v>
      </c>
      <c r="K35" s="10">
        <v>0</v>
      </c>
      <c r="L35" s="10">
        <v>10856</v>
      </c>
      <c r="M35" s="10">
        <v>0</v>
      </c>
      <c r="N35" s="10">
        <v>0</v>
      </c>
      <c r="O35" s="10">
        <v>0</v>
      </c>
      <c r="P35" s="10">
        <v>0</v>
      </c>
      <c r="Q35" s="24">
        <f t="shared" si="2"/>
        <v>10110684.09</v>
      </c>
    </row>
    <row r="36" spans="2:39" ht="18.75" x14ac:dyDescent="0.3">
      <c r="B36" s="26" t="s">
        <v>47</v>
      </c>
      <c r="C36" s="27">
        <v>0</v>
      </c>
      <c r="D36" s="27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24">
        <f t="shared" si="2"/>
        <v>0</v>
      </c>
    </row>
    <row r="37" spans="2:39" ht="18.75" x14ac:dyDescent="0.3">
      <c r="B37" s="26" t="s">
        <v>48</v>
      </c>
      <c r="C37" s="27">
        <v>4042770</v>
      </c>
      <c r="D37" s="27">
        <v>4412464</v>
      </c>
      <c r="E37" s="10">
        <v>0</v>
      </c>
      <c r="F37" s="10">
        <v>0</v>
      </c>
      <c r="G37" s="10">
        <v>0</v>
      </c>
      <c r="H37" s="10">
        <v>254856.4</v>
      </c>
      <c r="I37" s="10">
        <v>150564.03</v>
      </c>
      <c r="J37" s="10">
        <v>0</v>
      </c>
      <c r="K37" s="10">
        <v>279825.96999999997</v>
      </c>
      <c r="L37" s="10">
        <v>5900</v>
      </c>
      <c r="M37" s="10">
        <v>0</v>
      </c>
      <c r="N37" s="10">
        <v>0</v>
      </c>
      <c r="O37" s="10">
        <v>0</v>
      </c>
      <c r="P37" s="10">
        <v>0</v>
      </c>
      <c r="Q37" s="24">
        <f t="shared" si="2"/>
        <v>3721317.6000000006</v>
      </c>
    </row>
    <row r="38" spans="2:39" s="25" customFormat="1" ht="18.75" x14ac:dyDescent="0.3">
      <c r="B38" s="22" t="s">
        <v>49</v>
      </c>
      <c r="C38" s="23">
        <f>SUM(C39:C46)</f>
        <v>0</v>
      </c>
      <c r="D38" s="23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9">
        <v>0</v>
      </c>
      <c r="M38" s="29">
        <v>0</v>
      </c>
      <c r="N38" s="29">
        <v>0</v>
      </c>
      <c r="O38" s="29">
        <v>0</v>
      </c>
      <c r="P38" s="29">
        <v>0</v>
      </c>
      <c r="Q38" s="24">
        <f t="shared" si="2"/>
        <v>0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</row>
    <row r="39" spans="2:39" ht="18.75" x14ac:dyDescent="0.3">
      <c r="B39" s="26" t="s">
        <v>50</v>
      </c>
      <c r="C39" s="27">
        <v>0</v>
      </c>
      <c r="D39" s="27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24">
        <f t="shared" si="2"/>
        <v>0</v>
      </c>
    </row>
    <row r="40" spans="2:39" ht="18.75" x14ac:dyDescent="0.3">
      <c r="B40" s="26" t="s">
        <v>51</v>
      </c>
      <c r="C40" s="27">
        <v>0</v>
      </c>
      <c r="D40" s="27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24">
        <f t="shared" si="2"/>
        <v>0</v>
      </c>
    </row>
    <row r="41" spans="2:39" ht="18.75" x14ac:dyDescent="0.3">
      <c r="B41" s="26" t="s">
        <v>52</v>
      </c>
      <c r="C41" s="27">
        <v>0</v>
      </c>
      <c r="D41" s="27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24">
        <f t="shared" si="2"/>
        <v>0</v>
      </c>
    </row>
    <row r="42" spans="2:39" ht="18.75" x14ac:dyDescent="0.3">
      <c r="B42" s="26" t="s">
        <v>53</v>
      </c>
      <c r="C42" s="27">
        <v>0</v>
      </c>
      <c r="D42" s="27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24">
        <f t="shared" si="2"/>
        <v>0</v>
      </c>
    </row>
    <row r="43" spans="2:39" ht="18.75" x14ac:dyDescent="0.3">
      <c r="B43" s="26" t="s">
        <v>54</v>
      </c>
      <c r="C43" s="27">
        <v>0</v>
      </c>
      <c r="D43" s="27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24">
        <f t="shared" si="2"/>
        <v>0</v>
      </c>
    </row>
    <row r="44" spans="2:39" ht="18.75" x14ac:dyDescent="0.3">
      <c r="B44" s="26" t="s">
        <v>55</v>
      </c>
      <c r="C44" s="27">
        <v>0</v>
      </c>
      <c r="D44" s="27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24">
        <f t="shared" si="2"/>
        <v>0</v>
      </c>
    </row>
    <row r="45" spans="2:39" ht="18.75" x14ac:dyDescent="0.3">
      <c r="B45" s="26" t="s">
        <v>56</v>
      </c>
      <c r="C45" s="27">
        <v>0</v>
      </c>
      <c r="D45" s="27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24">
        <f t="shared" si="2"/>
        <v>0</v>
      </c>
    </row>
    <row r="46" spans="2:39" ht="18.75" x14ac:dyDescent="0.3">
      <c r="B46" s="26" t="s">
        <v>57</v>
      </c>
      <c r="C46" s="27">
        <v>0</v>
      </c>
      <c r="D46" s="27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24">
        <f t="shared" si="2"/>
        <v>0</v>
      </c>
    </row>
    <row r="47" spans="2:39" s="25" customFormat="1" ht="18.75" x14ac:dyDescent="0.3">
      <c r="B47" s="22" t="s">
        <v>58</v>
      </c>
      <c r="C47" s="23">
        <f>SUM(C48:C53)</f>
        <v>0</v>
      </c>
      <c r="D47" s="23">
        <v>0</v>
      </c>
      <c r="E47" s="24">
        <f t="shared" ref="E47:P47" si="5">SUM(E48:E53)</f>
        <v>0</v>
      </c>
      <c r="F47" s="24">
        <f t="shared" si="5"/>
        <v>0</v>
      </c>
      <c r="G47" s="24">
        <f t="shared" si="5"/>
        <v>0</v>
      </c>
      <c r="H47" s="24">
        <f t="shared" si="5"/>
        <v>0</v>
      </c>
      <c r="I47" s="24">
        <f t="shared" si="5"/>
        <v>0</v>
      </c>
      <c r="J47" s="24">
        <f t="shared" si="5"/>
        <v>0</v>
      </c>
      <c r="K47" s="24">
        <f t="shared" si="5"/>
        <v>0</v>
      </c>
      <c r="L47" s="29">
        <f t="shared" si="5"/>
        <v>0</v>
      </c>
      <c r="M47" s="29">
        <f t="shared" si="5"/>
        <v>0</v>
      </c>
      <c r="N47" s="29">
        <f t="shared" si="5"/>
        <v>0</v>
      </c>
      <c r="O47" s="29">
        <f t="shared" si="5"/>
        <v>0</v>
      </c>
      <c r="P47" s="29">
        <f t="shared" si="5"/>
        <v>0</v>
      </c>
      <c r="Q47" s="24">
        <f t="shared" si="2"/>
        <v>0</v>
      </c>
    </row>
    <row r="48" spans="2:39" ht="18.75" x14ac:dyDescent="0.3">
      <c r="B48" s="26" t="s">
        <v>59</v>
      </c>
      <c r="C48" s="27">
        <v>0</v>
      </c>
      <c r="D48" s="27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24">
        <f t="shared" si="2"/>
        <v>0</v>
      </c>
    </row>
    <row r="49" spans="2:17" ht="18.75" x14ac:dyDescent="0.3">
      <c r="B49" s="26" t="s">
        <v>60</v>
      </c>
      <c r="C49" s="27">
        <v>0</v>
      </c>
      <c r="D49" s="27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24">
        <f t="shared" si="2"/>
        <v>0</v>
      </c>
    </row>
    <row r="50" spans="2:17" ht="18.75" x14ac:dyDescent="0.3">
      <c r="B50" s="26" t="s">
        <v>61</v>
      </c>
      <c r="C50" s="27">
        <v>0</v>
      </c>
      <c r="D50" s="27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24">
        <f t="shared" si="2"/>
        <v>0</v>
      </c>
    </row>
    <row r="51" spans="2:17" ht="18.75" x14ac:dyDescent="0.3">
      <c r="B51" s="26" t="s">
        <v>62</v>
      </c>
      <c r="C51" s="27">
        <v>0</v>
      </c>
      <c r="D51" s="27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24">
        <f t="shared" si="2"/>
        <v>0</v>
      </c>
    </row>
    <row r="52" spans="2:17" ht="18.75" x14ac:dyDescent="0.3">
      <c r="B52" s="26" t="s">
        <v>63</v>
      </c>
      <c r="C52" s="27">
        <v>0</v>
      </c>
      <c r="D52" s="27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24">
        <f t="shared" si="2"/>
        <v>0</v>
      </c>
    </row>
    <row r="53" spans="2:17" ht="18.75" x14ac:dyDescent="0.3">
      <c r="B53" s="26" t="s">
        <v>64</v>
      </c>
      <c r="C53" s="27">
        <v>0</v>
      </c>
      <c r="D53" s="27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24">
        <f t="shared" si="2"/>
        <v>0</v>
      </c>
    </row>
    <row r="54" spans="2:17" s="25" customFormat="1" ht="18.75" x14ac:dyDescent="0.3">
      <c r="B54" s="22" t="s">
        <v>65</v>
      </c>
      <c r="C54" s="23">
        <f>SUM(C55:C63)</f>
        <v>7316705</v>
      </c>
      <c r="D54" s="23">
        <v>34848227.490000002</v>
      </c>
      <c r="E54" s="24">
        <f t="shared" ref="E54:P54" si="6">SUM(E55:E63)</f>
        <v>0</v>
      </c>
      <c r="F54" s="24">
        <f t="shared" si="6"/>
        <v>0</v>
      </c>
      <c r="G54" s="24">
        <f t="shared" si="6"/>
        <v>0</v>
      </c>
      <c r="H54" s="24">
        <f t="shared" si="6"/>
        <v>0</v>
      </c>
      <c r="I54" s="24">
        <f t="shared" si="6"/>
        <v>4135.58</v>
      </c>
      <c r="J54" s="24">
        <f t="shared" si="6"/>
        <v>1478697</v>
      </c>
      <c r="K54" s="24">
        <f t="shared" si="6"/>
        <v>2407417.5</v>
      </c>
      <c r="L54" s="24">
        <f t="shared" si="6"/>
        <v>6499.99</v>
      </c>
      <c r="M54" s="29">
        <f t="shared" si="6"/>
        <v>0</v>
      </c>
      <c r="N54" s="29">
        <f t="shared" si="6"/>
        <v>0</v>
      </c>
      <c r="O54" s="29">
        <f t="shared" si="6"/>
        <v>0</v>
      </c>
      <c r="P54" s="29">
        <f t="shared" si="6"/>
        <v>0</v>
      </c>
      <c r="Q54" s="24">
        <f t="shared" si="2"/>
        <v>30951477.420000006</v>
      </c>
    </row>
    <row r="55" spans="2:17" ht="18.75" x14ac:dyDescent="0.3">
      <c r="B55" s="26" t="s">
        <v>66</v>
      </c>
      <c r="C55" s="27">
        <v>2745025</v>
      </c>
      <c r="D55" s="27">
        <v>4084025</v>
      </c>
      <c r="E55" s="10">
        <v>0</v>
      </c>
      <c r="F55" s="10">
        <v>0</v>
      </c>
      <c r="G55" s="10">
        <v>0</v>
      </c>
      <c r="H55" s="10">
        <v>0</v>
      </c>
      <c r="I55" s="10">
        <v>4135.58</v>
      </c>
      <c r="J55" s="10">
        <v>0</v>
      </c>
      <c r="K55" s="10">
        <v>1200</v>
      </c>
      <c r="L55" s="10">
        <v>6499.99</v>
      </c>
      <c r="M55" s="10">
        <v>0</v>
      </c>
      <c r="N55" s="10">
        <v>0</v>
      </c>
      <c r="O55" s="10">
        <v>0</v>
      </c>
      <c r="P55" s="10">
        <v>0</v>
      </c>
      <c r="Q55" s="24">
        <f t="shared" si="2"/>
        <v>4072189.4299999997</v>
      </c>
    </row>
    <row r="56" spans="2:17" ht="18.75" x14ac:dyDescent="0.3">
      <c r="B56" s="26" t="s">
        <v>67</v>
      </c>
      <c r="C56" s="27">
        <v>75000</v>
      </c>
      <c r="D56" s="27">
        <v>267500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265925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24">
        <f t="shared" si="2"/>
        <v>1575</v>
      </c>
    </row>
    <row r="57" spans="2:17" ht="18.75" x14ac:dyDescent="0.3">
      <c r="B57" s="26" t="s">
        <v>68</v>
      </c>
      <c r="C57" s="27">
        <v>785000</v>
      </c>
      <c r="D57" s="27">
        <v>1345900.61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1292.5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24">
        <f t="shared" si="2"/>
        <v>1344608.11</v>
      </c>
    </row>
    <row r="58" spans="2:17" ht="18.75" x14ac:dyDescent="0.3">
      <c r="B58" s="26" t="s">
        <v>69</v>
      </c>
      <c r="C58" s="27">
        <v>323000</v>
      </c>
      <c r="D58" s="27">
        <v>7415000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24">
        <f t="shared" si="2"/>
        <v>7415000</v>
      </c>
    </row>
    <row r="59" spans="2:17" ht="18.75" x14ac:dyDescent="0.3">
      <c r="B59" s="26" t="s">
        <v>70</v>
      </c>
      <c r="C59" s="27">
        <v>1906000</v>
      </c>
      <c r="D59" s="27">
        <v>17853400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1042500</v>
      </c>
      <c r="K59" s="10">
        <v>2139000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24">
        <f t="shared" si="2"/>
        <v>14671900</v>
      </c>
    </row>
    <row r="60" spans="2:17" ht="18.75" x14ac:dyDescent="0.3">
      <c r="B60" s="26" t="s">
        <v>71</v>
      </c>
      <c r="C60" s="27">
        <v>535000</v>
      </c>
      <c r="D60" s="27">
        <v>1735000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24">
        <f t="shared" si="2"/>
        <v>1735000</v>
      </c>
    </row>
    <row r="61" spans="2:17" ht="18.75" x14ac:dyDescent="0.3">
      <c r="B61" s="26" t="s">
        <v>72</v>
      </c>
      <c r="C61" s="27">
        <v>405000</v>
      </c>
      <c r="D61" s="27">
        <v>854786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436197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24">
        <f t="shared" si="2"/>
        <v>418589</v>
      </c>
    </row>
    <row r="62" spans="2:17" ht="18.75" x14ac:dyDescent="0.3">
      <c r="B62" s="26" t="s">
        <v>73</v>
      </c>
      <c r="C62" s="27">
        <v>542680</v>
      </c>
      <c r="D62" s="27">
        <v>1292615.8799999999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24">
        <f t="shared" si="2"/>
        <v>1292615.8799999999</v>
      </c>
    </row>
    <row r="63" spans="2:17" ht="18.75" x14ac:dyDescent="0.3">
      <c r="B63" s="26" t="s">
        <v>74</v>
      </c>
      <c r="C63" s="27">
        <v>0</v>
      </c>
      <c r="D63" s="27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4">
        <f t="shared" si="2"/>
        <v>0</v>
      </c>
    </row>
    <row r="64" spans="2:17" s="25" customFormat="1" ht="18.75" x14ac:dyDescent="0.3">
      <c r="B64" s="22" t="s">
        <v>75</v>
      </c>
      <c r="C64" s="23">
        <f>SUM(C65:C68)</f>
        <v>0</v>
      </c>
      <c r="D64" s="23">
        <v>0</v>
      </c>
      <c r="E64" s="24">
        <f t="shared" ref="E64:P64" si="7">SUM(E65:E68)</f>
        <v>0</v>
      </c>
      <c r="F64" s="24">
        <f t="shared" si="7"/>
        <v>0</v>
      </c>
      <c r="G64" s="24">
        <f t="shared" si="7"/>
        <v>0</v>
      </c>
      <c r="H64" s="24">
        <f t="shared" si="7"/>
        <v>0</v>
      </c>
      <c r="I64" s="24">
        <f t="shared" si="7"/>
        <v>0</v>
      </c>
      <c r="J64" s="24">
        <f t="shared" si="7"/>
        <v>0</v>
      </c>
      <c r="K64" s="24">
        <f t="shared" si="7"/>
        <v>0</v>
      </c>
      <c r="L64" s="29">
        <f t="shared" si="7"/>
        <v>0</v>
      </c>
      <c r="M64" s="29">
        <f t="shared" si="7"/>
        <v>0</v>
      </c>
      <c r="N64" s="29">
        <f t="shared" si="7"/>
        <v>0</v>
      </c>
      <c r="O64" s="29">
        <f t="shared" si="7"/>
        <v>0</v>
      </c>
      <c r="P64" s="29">
        <f t="shared" si="7"/>
        <v>0</v>
      </c>
      <c r="Q64" s="24">
        <f t="shared" si="2"/>
        <v>0</v>
      </c>
    </row>
    <row r="65" spans="2:17" ht="18.75" x14ac:dyDescent="0.3">
      <c r="B65" s="26" t="s">
        <v>76</v>
      </c>
      <c r="C65" s="27">
        <v>0</v>
      </c>
      <c r="D65" s="27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24">
        <f t="shared" si="2"/>
        <v>0</v>
      </c>
    </row>
    <row r="66" spans="2:17" ht="18.75" x14ac:dyDescent="0.3">
      <c r="B66" s="26" t="s">
        <v>77</v>
      </c>
      <c r="C66" s="27">
        <v>0</v>
      </c>
      <c r="D66" s="27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24">
        <f t="shared" si="2"/>
        <v>0</v>
      </c>
    </row>
    <row r="67" spans="2:17" ht="18.75" x14ac:dyDescent="0.3">
      <c r="B67" s="26" t="s">
        <v>78</v>
      </c>
      <c r="C67" s="27">
        <v>0</v>
      </c>
      <c r="D67" s="27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24">
        <f t="shared" si="2"/>
        <v>0</v>
      </c>
    </row>
    <row r="68" spans="2:17" ht="18.75" x14ac:dyDescent="0.3">
      <c r="B68" s="26" t="s">
        <v>79</v>
      </c>
      <c r="C68" s="27">
        <v>0</v>
      </c>
      <c r="D68" s="27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24">
        <f t="shared" si="2"/>
        <v>0</v>
      </c>
    </row>
    <row r="69" spans="2:17" s="25" customFormat="1" ht="18.75" x14ac:dyDescent="0.3">
      <c r="B69" s="22" t="s">
        <v>80</v>
      </c>
      <c r="C69" s="23">
        <f>SUM(C70:C71)</f>
        <v>0</v>
      </c>
      <c r="D69" s="23">
        <v>0</v>
      </c>
      <c r="E69" s="24">
        <f t="shared" ref="E69:P69" si="8">SUM(E70:E71)</f>
        <v>0</v>
      </c>
      <c r="F69" s="24">
        <f t="shared" si="8"/>
        <v>0</v>
      </c>
      <c r="G69" s="24">
        <f t="shared" si="8"/>
        <v>0</v>
      </c>
      <c r="H69" s="24">
        <f t="shared" si="8"/>
        <v>0</v>
      </c>
      <c r="I69" s="24">
        <f t="shared" si="8"/>
        <v>0</v>
      </c>
      <c r="J69" s="24">
        <f t="shared" si="8"/>
        <v>0</v>
      </c>
      <c r="K69" s="24">
        <f t="shared" si="8"/>
        <v>0</v>
      </c>
      <c r="L69" s="29">
        <f t="shared" si="8"/>
        <v>0</v>
      </c>
      <c r="M69" s="29">
        <f t="shared" si="8"/>
        <v>0</v>
      </c>
      <c r="N69" s="29">
        <f t="shared" si="8"/>
        <v>0</v>
      </c>
      <c r="O69" s="29">
        <f t="shared" si="8"/>
        <v>0</v>
      </c>
      <c r="P69" s="29">
        <f t="shared" si="8"/>
        <v>0</v>
      </c>
      <c r="Q69" s="24">
        <f t="shared" si="2"/>
        <v>0</v>
      </c>
    </row>
    <row r="70" spans="2:17" ht="18.75" x14ac:dyDescent="0.3">
      <c r="B70" s="26" t="s">
        <v>81</v>
      </c>
      <c r="C70" s="27">
        <v>0</v>
      </c>
      <c r="D70" s="27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24">
        <f t="shared" si="2"/>
        <v>0</v>
      </c>
    </row>
    <row r="71" spans="2:17" ht="18.75" x14ac:dyDescent="0.3">
      <c r="B71" s="26" t="s">
        <v>82</v>
      </c>
      <c r="C71" s="27">
        <v>0</v>
      </c>
      <c r="D71" s="27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24">
        <f t="shared" si="2"/>
        <v>0</v>
      </c>
    </row>
    <row r="72" spans="2:17" s="25" customFormat="1" ht="18.75" x14ac:dyDescent="0.3">
      <c r="B72" s="22" t="s">
        <v>83</v>
      </c>
      <c r="C72" s="23">
        <f>SUM(C73:C75)</f>
        <v>0</v>
      </c>
      <c r="D72" s="23">
        <v>0</v>
      </c>
      <c r="E72" s="24">
        <f t="shared" ref="E72:P72" si="9">SUM(E73:E75)</f>
        <v>0</v>
      </c>
      <c r="F72" s="24">
        <f t="shared" si="9"/>
        <v>0</v>
      </c>
      <c r="G72" s="24">
        <f t="shared" si="9"/>
        <v>0</v>
      </c>
      <c r="H72" s="24">
        <f t="shared" si="9"/>
        <v>0</v>
      </c>
      <c r="I72" s="24">
        <f t="shared" si="9"/>
        <v>0</v>
      </c>
      <c r="J72" s="24">
        <f t="shared" si="9"/>
        <v>0</v>
      </c>
      <c r="K72" s="24">
        <f t="shared" si="9"/>
        <v>0</v>
      </c>
      <c r="L72" s="29">
        <f t="shared" si="9"/>
        <v>0</v>
      </c>
      <c r="M72" s="29">
        <f t="shared" si="9"/>
        <v>0</v>
      </c>
      <c r="N72" s="29">
        <f t="shared" si="9"/>
        <v>0</v>
      </c>
      <c r="O72" s="29">
        <f t="shared" si="9"/>
        <v>0</v>
      </c>
      <c r="P72" s="29">
        <f t="shared" si="9"/>
        <v>0</v>
      </c>
      <c r="Q72" s="24">
        <f t="shared" si="2"/>
        <v>0</v>
      </c>
    </row>
    <row r="73" spans="2:17" ht="18.75" x14ac:dyDescent="0.3">
      <c r="B73" s="26" t="s">
        <v>84</v>
      </c>
      <c r="C73" s="27">
        <v>0</v>
      </c>
      <c r="D73" s="27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24">
        <f t="shared" si="2"/>
        <v>0</v>
      </c>
    </row>
    <row r="74" spans="2:17" ht="18.75" x14ac:dyDescent="0.3">
      <c r="B74" s="26" t="s">
        <v>85</v>
      </c>
      <c r="C74" s="27">
        <v>0</v>
      </c>
      <c r="D74" s="27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24">
        <f t="shared" si="2"/>
        <v>0</v>
      </c>
    </row>
    <row r="75" spans="2:17" ht="18.75" x14ac:dyDescent="0.3">
      <c r="B75" s="26" t="s">
        <v>86</v>
      </c>
      <c r="C75" s="27">
        <v>0</v>
      </c>
      <c r="D75" s="27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24">
        <f t="shared" si="2"/>
        <v>0</v>
      </c>
    </row>
    <row r="76" spans="2:17" s="25" customFormat="1" ht="18.75" x14ac:dyDescent="0.3">
      <c r="B76" s="19" t="s">
        <v>87</v>
      </c>
      <c r="C76" s="20">
        <f>C77+C80+C83</f>
        <v>0</v>
      </c>
      <c r="D76" s="20">
        <v>0</v>
      </c>
      <c r="E76" s="21">
        <f t="shared" ref="E76:P76" si="10">E77+E80+E83</f>
        <v>0</v>
      </c>
      <c r="F76" s="21">
        <f t="shared" si="10"/>
        <v>0</v>
      </c>
      <c r="G76" s="21">
        <f t="shared" si="10"/>
        <v>0</v>
      </c>
      <c r="H76" s="21">
        <f t="shared" si="10"/>
        <v>0</v>
      </c>
      <c r="I76" s="21">
        <f t="shared" si="10"/>
        <v>0</v>
      </c>
      <c r="J76" s="21">
        <f t="shared" si="10"/>
        <v>0</v>
      </c>
      <c r="K76" s="21">
        <f t="shared" si="10"/>
        <v>0</v>
      </c>
      <c r="L76" s="31">
        <f t="shared" si="10"/>
        <v>0</v>
      </c>
      <c r="M76" s="31">
        <f t="shared" si="10"/>
        <v>0</v>
      </c>
      <c r="N76" s="31">
        <f t="shared" si="10"/>
        <v>0</v>
      </c>
      <c r="O76" s="31">
        <f t="shared" si="10"/>
        <v>0</v>
      </c>
      <c r="P76" s="31">
        <f t="shared" si="10"/>
        <v>0</v>
      </c>
      <c r="Q76" s="24">
        <f t="shared" si="2"/>
        <v>0</v>
      </c>
    </row>
    <row r="77" spans="2:17" s="25" customFormat="1" ht="18.75" x14ac:dyDescent="0.3">
      <c r="B77" s="22" t="s">
        <v>88</v>
      </c>
      <c r="C77" s="23">
        <f>SUM(C78:C79)</f>
        <v>0</v>
      </c>
      <c r="D77" s="23">
        <v>0</v>
      </c>
      <c r="E77" s="24">
        <f t="shared" ref="E77:P77" si="11">SUM(E78:E79)</f>
        <v>0</v>
      </c>
      <c r="F77" s="24">
        <f t="shared" si="11"/>
        <v>0</v>
      </c>
      <c r="G77" s="24">
        <f t="shared" si="11"/>
        <v>0</v>
      </c>
      <c r="H77" s="24">
        <f t="shared" si="11"/>
        <v>0</v>
      </c>
      <c r="I77" s="24">
        <f t="shared" si="11"/>
        <v>0</v>
      </c>
      <c r="J77" s="24">
        <f t="shared" si="11"/>
        <v>0</v>
      </c>
      <c r="K77" s="24">
        <f t="shared" si="11"/>
        <v>0</v>
      </c>
      <c r="L77" s="29">
        <f t="shared" si="11"/>
        <v>0</v>
      </c>
      <c r="M77" s="29">
        <f t="shared" si="11"/>
        <v>0</v>
      </c>
      <c r="N77" s="29">
        <f t="shared" si="11"/>
        <v>0</v>
      </c>
      <c r="O77" s="29">
        <f t="shared" si="11"/>
        <v>0</v>
      </c>
      <c r="P77" s="29">
        <f t="shared" si="11"/>
        <v>0</v>
      </c>
      <c r="Q77" s="24">
        <f t="shared" ref="Q77:Q85" si="12">D77-E77-F77-G77-H77-I77-J77-K77-L77-M77-N77-O77-P77</f>
        <v>0</v>
      </c>
    </row>
    <row r="78" spans="2:17" ht="18.75" x14ac:dyDescent="0.3">
      <c r="B78" s="26" t="s">
        <v>89</v>
      </c>
      <c r="C78" s="27">
        <v>0</v>
      </c>
      <c r="D78" s="27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24">
        <f t="shared" si="12"/>
        <v>0</v>
      </c>
    </row>
    <row r="79" spans="2:17" ht="18.75" x14ac:dyDescent="0.3">
      <c r="B79" s="26" t="s">
        <v>90</v>
      </c>
      <c r="C79" s="27">
        <v>0</v>
      </c>
      <c r="D79" s="27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24">
        <f t="shared" si="12"/>
        <v>0</v>
      </c>
    </row>
    <row r="80" spans="2:17" s="25" customFormat="1" ht="18.75" x14ac:dyDescent="0.3">
      <c r="B80" s="22" t="s">
        <v>91</v>
      </c>
      <c r="C80" s="23">
        <f>SUM(C81:C82)</f>
        <v>0</v>
      </c>
      <c r="D80" s="23">
        <v>0</v>
      </c>
      <c r="E80" s="24">
        <f t="shared" ref="E80:P80" si="13">SUM(E81:E82)</f>
        <v>0</v>
      </c>
      <c r="F80" s="24">
        <f t="shared" si="13"/>
        <v>0</v>
      </c>
      <c r="G80" s="24">
        <f t="shared" si="13"/>
        <v>0</v>
      </c>
      <c r="H80" s="24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29">
        <f t="shared" si="13"/>
        <v>0</v>
      </c>
      <c r="M80" s="29">
        <f t="shared" si="13"/>
        <v>0</v>
      </c>
      <c r="N80" s="29">
        <f t="shared" si="13"/>
        <v>0</v>
      </c>
      <c r="O80" s="29">
        <f t="shared" si="13"/>
        <v>0</v>
      </c>
      <c r="P80" s="29">
        <f t="shared" si="13"/>
        <v>0</v>
      </c>
      <c r="Q80" s="24">
        <f t="shared" si="12"/>
        <v>0</v>
      </c>
    </row>
    <row r="81" spans="2:17" ht="18.75" x14ac:dyDescent="0.3">
      <c r="B81" s="26" t="s">
        <v>92</v>
      </c>
      <c r="C81" s="27">
        <v>0</v>
      </c>
      <c r="D81" s="27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24">
        <f t="shared" si="12"/>
        <v>0</v>
      </c>
    </row>
    <row r="82" spans="2:17" ht="18.75" x14ac:dyDescent="0.3">
      <c r="B82" s="26" t="s">
        <v>93</v>
      </c>
      <c r="C82" s="27">
        <v>0</v>
      </c>
      <c r="D82" s="27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24">
        <f t="shared" si="12"/>
        <v>0</v>
      </c>
    </row>
    <row r="83" spans="2:17" s="25" customFormat="1" ht="18.75" x14ac:dyDescent="0.3">
      <c r="B83" s="22" t="s">
        <v>94</v>
      </c>
      <c r="C83" s="23">
        <f>SUM(C84)</f>
        <v>0</v>
      </c>
      <c r="D83" s="23">
        <v>0</v>
      </c>
      <c r="E83" s="24">
        <f t="shared" ref="E83:P83" si="14">SUM(E84)</f>
        <v>0</v>
      </c>
      <c r="F83" s="24">
        <f t="shared" si="14"/>
        <v>0</v>
      </c>
      <c r="G83" s="24">
        <f t="shared" si="14"/>
        <v>0</v>
      </c>
      <c r="H83" s="24">
        <f t="shared" si="14"/>
        <v>0</v>
      </c>
      <c r="I83" s="24">
        <f t="shared" si="14"/>
        <v>0</v>
      </c>
      <c r="J83" s="24">
        <f t="shared" si="14"/>
        <v>0</v>
      </c>
      <c r="K83" s="24">
        <f t="shared" si="14"/>
        <v>0</v>
      </c>
      <c r="L83" s="29">
        <f t="shared" si="14"/>
        <v>0</v>
      </c>
      <c r="M83" s="29">
        <f t="shared" si="14"/>
        <v>0</v>
      </c>
      <c r="N83" s="29">
        <f t="shared" si="14"/>
        <v>0</v>
      </c>
      <c r="O83" s="29">
        <f t="shared" si="14"/>
        <v>0</v>
      </c>
      <c r="P83" s="29">
        <f t="shared" si="14"/>
        <v>0</v>
      </c>
      <c r="Q83" s="24">
        <f t="shared" si="12"/>
        <v>0</v>
      </c>
    </row>
    <row r="84" spans="2:17" ht="18.75" x14ac:dyDescent="0.3">
      <c r="B84" s="26" t="s">
        <v>95</v>
      </c>
      <c r="C84" s="27">
        <v>0</v>
      </c>
      <c r="D84" s="27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24">
        <f t="shared" si="12"/>
        <v>0</v>
      </c>
    </row>
    <row r="85" spans="2:17" ht="18.75" x14ac:dyDescent="0.3">
      <c r="B85" s="32" t="s">
        <v>96</v>
      </c>
      <c r="C85" s="33">
        <f>C11+C76</f>
        <v>336967148</v>
      </c>
      <c r="D85" s="33">
        <v>398572241.77000004</v>
      </c>
      <c r="E85" s="34">
        <f t="shared" ref="E85:P85" si="15">E11+E76</f>
        <v>21315572.799999997</v>
      </c>
      <c r="F85" s="34">
        <f t="shared" si="15"/>
        <v>25586311.310000002</v>
      </c>
      <c r="G85" s="34">
        <f t="shared" si="15"/>
        <v>22388628.109999996</v>
      </c>
      <c r="H85" s="34">
        <f t="shared" si="15"/>
        <v>23029123.299999997</v>
      </c>
      <c r="I85" s="34">
        <f t="shared" si="15"/>
        <v>22718022.629999995</v>
      </c>
      <c r="J85" s="34">
        <f t="shared" si="15"/>
        <v>25393626.389999997</v>
      </c>
      <c r="K85" s="34">
        <f t="shared" si="15"/>
        <v>25649684</v>
      </c>
      <c r="L85" s="34">
        <f t="shared" si="15"/>
        <v>24701871.98</v>
      </c>
      <c r="M85" s="35">
        <f t="shared" si="15"/>
        <v>0</v>
      </c>
      <c r="N85" s="35">
        <f t="shared" si="15"/>
        <v>0</v>
      </c>
      <c r="O85" s="35">
        <f t="shared" si="15"/>
        <v>0</v>
      </c>
      <c r="P85" s="35">
        <f t="shared" si="15"/>
        <v>0</v>
      </c>
      <c r="Q85" s="34">
        <f t="shared" si="12"/>
        <v>207789401.25000003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2022-09-21T14:49:45Z</dcterms:created>
  <dcterms:modified xsi:type="dcterms:W3CDTF">2022-09-21T14:50:07Z</dcterms:modified>
</cp:coreProperties>
</file>